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3435" windowWidth="24825" windowHeight="5595" tabRatio="518" activeTab="2"/>
  </bookViews>
  <sheets>
    <sheet name="NI TLAFs 2018-19" sheetId="2" r:id="rId1"/>
    <sheet name="Market Participant TLAFs" sheetId="5" r:id="rId2"/>
    <sheet name="Market Participant DLAFs" sheetId="4" r:id="rId3"/>
    <sheet name="Market Participant CLAFs" sheetId="6" r:id="rId4"/>
  </sheets>
  <definedNames>
    <definedName name="_xlnm._FilterDatabase" localSheetId="3" hidden="1">'Market Participant CLAFs'!#REF!</definedName>
    <definedName name="_xlnm._FilterDatabase" localSheetId="2" hidden="1">'Market Participant DLAFs'!$A$25:$AB$79</definedName>
    <definedName name="_xlnm._FilterDatabase" localSheetId="1" hidden="1">'Market Participant TLAFs'!$A$25:$AE$79</definedName>
    <definedName name="_xlnm.Print_Area" localSheetId="1">'Market Participant TLAFs'!$A$1:$AB$79</definedName>
    <definedName name="_xlnm.Print_Area" localSheetId="0">'NI TLAFs 2018-19'!$A$1:$AA$64</definedName>
  </definedNames>
  <calcPr calcId="145621"/>
</workbook>
</file>

<file path=xl/calcChain.xml><?xml version="1.0" encoding="utf-8"?>
<calcChain xmlns="http://schemas.openxmlformats.org/spreadsheetml/2006/main">
  <c r="C44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5" i="2"/>
  <c r="T12" i="5" l="1"/>
  <c r="G19" i="5"/>
  <c r="K19" i="5"/>
  <c r="O19" i="5"/>
  <c r="S19" i="5"/>
  <c r="W19" i="5"/>
  <c r="AA19" i="5"/>
  <c r="H19" i="5"/>
  <c r="L19" i="5"/>
  <c r="T19" i="5"/>
  <c r="X19" i="5"/>
  <c r="I19" i="5"/>
  <c r="Q19" i="5"/>
  <c r="Y19" i="5"/>
  <c r="P19" i="5"/>
  <c r="E19" i="5"/>
  <c r="F19" i="5"/>
  <c r="J19" i="5"/>
  <c r="N19" i="5"/>
  <c r="R19" i="5"/>
  <c r="V19" i="5"/>
  <c r="Z19" i="5"/>
  <c r="AB19" i="5"/>
  <c r="M19" i="5"/>
  <c r="U19" i="5"/>
  <c r="H5" i="5"/>
  <c r="R5" i="5"/>
  <c r="AB20" i="5"/>
  <c r="N20" i="5"/>
  <c r="AB18" i="5"/>
  <c r="Q18" i="5"/>
  <c r="F18" i="5"/>
  <c r="T17" i="5"/>
  <c r="N17" i="5"/>
  <c r="AB16" i="5"/>
  <c r="L16" i="5"/>
  <c r="T15" i="5"/>
  <c r="L14" i="5"/>
  <c r="I5" i="5"/>
  <c r="N5" i="5"/>
  <c r="T5" i="5"/>
  <c r="Y5" i="5"/>
  <c r="AA20" i="5"/>
  <c r="R20" i="5"/>
  <c r="M20" i="5"/>
  <c r="H20" i="5"/>
  <c r="Z18" i="5"/>
  <c r="U18" i="5"/>
  <c r="P18" i="5"/>
  <c r="J18" i="5"/>
  <c r="E18" i="5"/>
  <c r="X17" i="5"/>
  <c r="R17" i="5"/>
  <c r="M17" i="5"/>
  <c r="H17" i="5"/>
  <c r="Z16" i="5"/>
  <c r="R16" i="5"/>
  <c r="J16" i="5"/>
  <c r="Z15" i="5"/>
  <c r="R15" i="5"/>
  <c r="J15" i="5"/>
  <c r="Z14" i="5"/>
  <c r="R14" i="5"/>
  <c r="J14" i="5"/>
  <c r="Z13" i="5"/>
  <c r="R13" i="5"/>
  <c r="AB12" i="5"/>
  <c r="E5" i="5"/>
  <c r="J5" i="5"/>
  <c r="P5" i="5"/>
  <c r="U5" i="5"/>
  <c r="Z5" i="5"/>
  <c r="Y20" i="5"/>
  <c r="Q20" i="5"/>
  <c r="L20" i="5"/>
  <c r="F20" i="5"/>
  <c r="Y18" i="5"/>
  <c r="T18" i="5"/>
  <c r="N18" i="5"/>
  <c r="I18" i="5"/>
  <c r="AB17" i="5"/>
  <c r="V17" i="5"/>
  <c r="Q17" i="5"/>
  <c r="L17" i="5"/>
  <c r="F17" i="5"/>
  <c r="X16" i="5"/>
  <c r="P16" i="5"/>
  <c r="H16" i="5"/>
  <c r="X15" i="5"/>
  <c r="P15" i="5"/>
  <c r="H15" i="5"/>
  <c r="X14" i="5"/>
  <c r="P14" i="5"/>
  <c r="H14" i="5"/>
  <c r="X13" i="5"/>
  <c r="P13" i="5"/>
  <c r="X12" i="5"/>
  <c r="F5" i="5"/>
  <c r="L5" i="5"/>
  <c r="Q5" i="5"/>
  <c r="V5" i="5"/>
  <c r="AB5" i="5"/>
  <c r="X20" i="5"/>
  <c r="P20" i="5"/>
  <c r="J20" i="5"/>
  <c r="E20" i="5"/>
  <c r="X18" i="5"/>
  <c r="R18" i="5"/>
  <c r="M18" i="5"/>
  <c r="H18" i="5"/>
  <c r="Z17" i="5"/>
  <c r="U17" i="5"/>
  <c r="P17" i="5"/>
  <c r="J17" i="5"/>
  <c r="E17" i="5"/>
  <c r="V16" i="5"/>
  <c r="N16" i="5"/>
  <c r="F16" i="5"/>
  <c r="V15" i="5"/>
  <c r="N15" i="5"/>
  <c r="F15" i="5"/>
  <c r="V14" i="5"/>
  <c r="N14" i="5"/>
  <c r="F14" i="5"/>
  <c r="V13" i="5"/>
  <c r="L13" i="5"/>
  <c r="U20" i="5"/>
  <c r="V20" i="5"/>
  <c r="W20" i="5"/>
  <c r="E6" i="5"/>
  <c r="I6" i="5"/>
  <c r="M6" i="5"/>
  <c r="Q6" i="5"/>
  <c r="U6" i="5"/>
  <c r="Y6" i="5"/>
  <c r="E7" i="5"/>
  <c r="I7" i="5"/>
  <c r="M7" i="5"/>
  <c r="Q7" i="5"/>
  <c r="U7" i="5"/>
  <c r="Y7" i="5"/>
  <c r="E8" i="5"/>
  <c r="I8" i="5"/>
  <c r="M8" i="5"/>
  <c r="F6" i="5"/>
  <c r="K6" i="5"/>
  <c r="P6" i="5"/>
  <c r="V6" i="5"/>
  <c r="AA6" i="5"/>
  <c r="H7" i="5"/>
  <c r="N7" i="5"/>
  <c r="S7" i="5"/>
  <c r="X7" i="5"/>
  <c r="F8" i="5"/>
  <c r="K8" i="5"/>
  <c r="P8" i="5"/>
  <c r="T8" i="5"/>
  <c r="X8" i="5"/>
  <c r="AB8" i="5"/>
  <c r="H9" i="5"/>
  <c r="L9" i="5"/>
  <c r="P9" i="5"/>
  <c r="T9" i="5"/>
  <c r="X9" i="5"/>
  <c r="AB9" i="5"/>
  <c r="H10" i="5"/>
  <c r="L10" i="5"/>
  <c r="P10" i="5"/>
  <c r="T10" i="5"/>
  <c r="X10" i="5"/>
  <c r="AB10" i="5"/>
  <c r="H11" i="5"/>
  <c r="L11" i="5"/>
  <c r="P11" i="5"/>
  <c r="T11" i="5"/>
  <c r="X11" i="5"/>
  <c r="AB11" i="5"/>
  <c r="H12" i="5"/>
  <c r="L12" i="5"/>
  <c r="G6" i="5"/>
  <c r="L6" i="5"/>
  <c r="R6" i="5"/>
  <c r="W6" i="5"/>
  <c r="AB6" i="5"/>
  <c r="J7" i="5"/>
  <c r="O7" i="5"/>
  <c r="T7" i="5"/>
  <c r="Z7" i="5"/>
  <c r="G8" i="5"/>
  <c r="L8" i="5"/>
  <c r="Q8" i="5"/>
  <c r="U8" i="5"/>
  <c r="Y8" i="5"/>
  <c r="E9" i="5"/>
  <c r="I9" i="5"/>
  <c r="M9" i="5"/>
  <c r="Q9" i="5"/>
  <c r="U9" i="5"/>
  <c r="Y9" i="5"/>
  <c r="E10" i="5"/>
  <c r="I10" i="5"/>
  <c r="M10" i="5"/>
  <c r="Q10" i="5"/>
  <c r="U10" i="5"/>
  <c r="Y10" i="5"/>
  <c r="E11" i="5"/>
  <c r="I11" i="5"/>
  <c r="M11" i="5"/>
  <c r="Q11" i="5"/>
  <c r="U11" i="5"/>
  <c r="Y11" i="5"/>
  <c r="E12" i="5"/>
  <c r="I12" i="5"/>
  <c r="M12" i="5"/>
  <c r="Q12" i="5"/>
  <c r="U12" i="5"/>
  <c r="Y12" i="5"/>
  <c r="E13" i="5"/>
  <c r="I13" i="5"/>
  <c r="M13" i="5"/>
  <c r="Q13" i="5"/>
  <c r="U13" i="5"/>
  <c r="Y13" i="5"/>
  <c r="E14" i="5"/>
  <c r="I14" i="5"/>
  <c r="M14" i="5"/>
  <c r="Q14" i="5"/>
  <c r="U14" i="5"/>
  <c r="Y14" i="5"/>
  <c r="E15" i="5"/>
  <c r="I15" i="5"/>
  <c r="M15" i="5"/>
  <c r="Q15" i="5"/>
  <c r="U15" i="5"/>
  <c r="Y15" i="5"/>
  <c r="E16" i="5"/>
  <c r="I16" i="5"/>
  <c r="M16" i="5"/>
  <c r="Q16" i="5"/>
  <c r="U16" i="5"/>
  <c r="Y16" i="5"/>
  <c r="H6" i="5"/>
  <c r="N6" i="5"/>
  <c r="S6" i="5"/>
  <c r="X6" i="5"/>
  <c r="F7" i="5"/>
  <c r="K7" i="5"/>
  <c r="P7" i="5"/>
  <c r="V7" i="5"/>
  <c r="AA7" i="5"/>
  <c r="H8" i="5"/>
  <c r="N8" i="5"/>
  <c r="R8" i="5"/>
  <c r="V8" i="5"/>
  <c r="Z8" i="5"/>
  <c r="F9" i="5"/>
  <c r="J9" i="5"/>
  <c r="N9" i="5"/>
  <c r="R9" i="5"/>
  <c r="V9" i="5"/>
  <c r="Z9" i="5"/>
  <c r="F10" i="5"/>
  <c r="J10" i="5"/>
  <c r="N10" i="5"/>
  <c r="R10" i="5"/>
  <c r="V10" i="5"/>
  <c r="Z10" i="5"/>
  <c r="F11" i="5"/>
  <c r="J11" i="5"/>
  <c r="N11" i="5"/>
  <c r="R11" i="5"/>
  <c r="V11" i="5"/>
  <c r="Z11" i="5"/>
  <c r="F12" i="5"/>
  <c r="J12" i="5"/>
  <c r="N12" i="5"/>
  <c r="R12" i="5"/>
  <c r="V12" i="5"/>
  <c r="Z12" i="5"/>
  <c r="F13" i="5"/>
  <c r="J13" i="5"/>
  <c r="N13" i="5"/>
  <c r="J6" i="5"/>
  <c r="O6" i="5"/>
  <c r="T6" i="5"/>
  <c r="Z6" i="5"/>
  <c r="G7" i="5"/>
  <c r="L7" i="5"/>
  <c r="R7" i="5"/>
  <c r="W7" i="5"/>
  <c r="AB7" i="5"/>
  <c r="J8" i="5"/>
  <c r="O8" i="5"/>
  <c r="S8" i="5"/>
  <c r="W8" i="5"/>
  <c r="AA8" i="5"/>
  <c r="G9" i="5"/>
  <c r="K9" i="5"/>
  <c r="O9" i="5"/>
  <c r="S9" i="5"/>
  <c r="W9" i="5"/>
  <c r="AA9" i="5"/>
  <c r="G10" i="5"/>
  <c r="K10" i="5"/>
  <c r="O10" i="5"/>
  <c r="S10" i="5"/>
  <c r="W10" i="5"/>
  <c r="AA10" i="5"/>
  <c r="G11" i="5"/>
  <c r="K11" i="5"/>
  <c r="O11" i="5"/>
  <c r="S11" i="5"/>
  <c r="W11" i="5"/>
  <c r="AA11" i="5"/>
  <c r="G12" i="5"/>
  <c r="K12" i="5"/>
  <c r="O12" i="5"/>
  <c r="S12" i="5"/>
  <c r="W12" i="5"/>
  <c r="AA12" i="5"/>
  <c r="G13" i="5"/>
  <c r="K13" i="5"/>
  <c r="O13" i="5"/>
  <c r="S13" i="5"/>
  <c r="W13" i="5"/>
  <c r="AA13" i="5"/>
  <c r="G14" i="5"/>
  <c r="K14" i="5"/>
  <c r="O14" i="5"/>
  <c r="S14" i="5"/>
  <c r="W14" i="5"/>
  <c r="AA14" i="5"/>
  <c r="G15" i="5"/>
  <c r="K15" i="5"/>
  <c r="O15" i="5"/>
  <c r="S15" i="5"/>
  <c r="W15" i="5"/>
  <c r="AA15" i="5"/>
  <c r="G16" i="5"/>
  <c r="K16" i="5"/>
  <c r="O16" i="5"/>
  <c r="S16" i="5"/>
  <c r="W16" i="5"/>
  <c r="AA16" i="5"/>
  <c r="G17" i="5"/>
  <c r="K17" i="5"/>
  <c r="O17" i="5"/>
  <c r="S17" i="5"/>
  <c r="W17" i="5"/>
  <c r="AA17" i="5"/>
  <c r="G18" i="5"/>
  <c r="K18" i="5"/>
  <c r="O18" i="5"/>
  <c r="S18" i="5"/>
  <c r="W18" i="5"/>
  <c r="AA18" i="5"/>
  <c r="G20" i="5"/>
  <c r="K20" i="5"/>
  <c r="O20" i="5"/>
  <c r="S20" i="5"/>
  <c r="Z20" i="5"/>
  <c r="AA5" i="5"/>
  <c r="W5" i="5"/>
  <c r="S5" i="5"/>
  <c r="O5" i="5"/>
  <c r="K5" i="5"/>
  <c r="G5" i="5"/>
  <c r="M5" i="5"/>
  <c r="X5" i="5"/>
  <c r="T20" i="5"/>
  <c r="I20" i="5"/>
  <c r="V18" i="5"/>
  <c r="L18" i="5"/>
  <c r="Y17" i="5"/>
  <c r="I17" i="5"/>
  <c r="T16" i="5"/>
  <c r="AB15" i="5"/>
  <c r="L15" i="5"/>
  <c r="AB14" i="5"/>
  <c r="T14" i="5"/>
  <c r="AB13" i="5"/>
  <c r="T13" i="5"/>
  <c r="H13" i="5"/>
  <c r="P12" i="5"/>
</calcChain>
</file>

<file path=xl/sharedStrings.xml><?xml version="1.0" encoding="utf-8"?>
<sst xmlns="http://schemas.openxmlformats.org/spreadsheetml/2006/main" count="1273" uniqueCount="316">
  <si>
    <t>Antrim</t>
  </si>
  <si>
    <t>Ballylumford</t>
  </si>
  <si>
    <t>Ballymena</t>
  </si>
  <si>
    <t>Banbridge</t>
  </si>
  <si>
    <t>Ballyvallagh</t>
  </si>
  <si>
    <t>Ballynahinch</t>
  </si>
  <si>
    <t>Carnmoney</t>
  </si>
  <si>
    <t>Castlereagh</t>
  </si>
  <si>
    <t>Coleraine</t>
  </si>
  <si>
    <t>Creagh</t>
  </si>
  <si>
    <t>Cregagh</t>
  </si>
  <si>
    <t>Donegal</t>
  </si>
  <si>
    <t>Drumnakelly</t>
  </si>
  <si>
    <t>Dungannon</t>
  </si>
  <si>
    <t>Eden</t>
  </si>
  <si>
    <t>Enniskillen</t>
  </si>
  <si>
    <t>Finaghy</t>
  </si>
  <si>
    <t>Glengormley</t>
  </si>
  <si>
    <t>Hannahstown</t>
  </si>
  <si>
    <t>Kells</t>
  </si>
  <si>
    <t>Kilroot</t>
  </si>
  <si>
    <t>Knock</t>
  </si>
  <si>
    <t>Larne</t>
  </si>
  <si>
    <t>Limavady</t>
  </si>
  <si>
    <t>Lisburn</t>
  </si>
  <si>
    <t>Lisaghmore</t>
  </si>
  <si>
    <t>Loguestown</t>
  </si>
  <si>
    <t>Magherafelt</t>
  </si>
  <si>
    <t>Newtownards</t>
  </si>
  <si>
    <t>Newry</t>
  </si>
  <si>
    <t>Omagh</t>
  </si>
  <si>
    <t>Rathgael</t>
  </si>
  <si>
    <t>Rosebank</t>
  </si>
  <si>
    <t>Strabane</t>
  </si>
  <si>
    <t>Tandragee</t>
  </si>
  <si>
    <t>Day</t>
  </si>
  <si>
    <t>Night</t>
  </si>
  <si>
    <t>Unit Identifier</t>
  </si>
  <si>
    <t>Connected at</t>
  </si>
  <si>
    <t>Month</t>
  </si>
  <si>
    <t>Connected/Embedded at</t>
  </si>
  <si>
    <t>B4</t>
  </si>
  <si>
    <t>Ballylumford 275 kV</t>
  </si>
  <si>
    <t>B5</t>
  </si>
  <si>
    <t>Ballylumford 110 kV</t>
  </si>
  <si>
    <t>B10</t>
  </si>
  <si>
    <t>Ballylumford Combined</t>
  </si>
  <si>
    <t>Coolkeeragh</t>
  </si>
  <si>
    <t>C30</t>
  </si>
  <si>
    <t>Coolkeeragh 275/110 kV</t>
  </si>
  <si>
    <t>CGT8</t>
  </si>
  <si>
    <t>K1</t>
  </si>
  <si>
    <t>Kilroot 275 kV</t>
  </si>
  <si>
    <t>K2</t>
  </si>
  <si>
    <t xml:space="preserve">Kilroot </t>
  </si>
  <si>
    <t>KGT1</t>
  </si>
  <si>
    <t>KGT2</t>
  </si>
  <si>
    <t>M</t>
  </si>
  <si>
    <t>NI Transmission-Connected Generation Station</t>
  </si>
  <si>
    <t>Transmission
Station</t>
  </si>
  <si>
    <t>Bus
Voltage
kV</t>
  </si>
  <si>
    <t>Tamnamore</t>
  </si>
  <si>
    <t>NI Distribution-Connected Generation Station</t>
  </si>
  <si>
    <t>Coolkeeragh 110 kV</t>
  </si>
  <si>
    <t>SO</t>
  </si>
  <si>
    <t>MO</t>
  </si>
  <si>
    <t>GU_500140</t>
  </si>
  <si>
    <t>GU_500130/131</t>
  </si>
  <si>
    <t>GU_500040</t>
  </si>
  <si>
    <t>GU_500200</t>
  </si>
  <si>
    <t>GU_500020</t>
  </si>
  <si>
    <t>GU_500010</t>
  </si>
  <si>
    <t>Aghyoule</t>
  </si>
  <si>
    <t>Springtown</t>
  </si>
  <si>
    <t>Waringstown</t>
  </si>
  <si>
    <t>Moyle (Auchencrosh)*</t>
  </si>
  <si>
    <t>Auchencrosh 275 kV</t>
  </si>
  <si>
    <t>GU_500281</t>
  </si>
  <si>
    <t>B31 B32</t>
  </si>
  <si>
    <t>GU_500211</t>
  </si>
  <si>
    <t>GU_500270</t>
  </si>
  <si>
    <t>GU_500740</t>
  </si>
  <si>
    <t>GU_500720</t>
  </si>
  <si>
    <t>GU_500790</t>
  </si>
  <si>
    <t>Ballylumford (deregistered GU_500110)</t>
  </si>
  <si>
    <t>KGT3</t>
  </si>
  <si>
    <t>KGT4</t>
  </si>
  <si>
    <t>GU_500820</t>
  </si>
  <si>
    <t>GU_500821</t>
  </si>
  <si>
    <t>Belfast Central</t>
  </si>
  <si>
    <t>GU_501040</t>
  </si>
  <si>
    <t>GU_501050</t>
  </si>
  <si>
    <t>GU_501120</t>
  </si>
  <si>
    <t>GU_501130</t>
  </si>
  <si>
    <t>GU_501150</t>
  </si>
  <si>
    <t>GU_501160</t>
  </si>
  <si>
    <t>GU_501170</t>
  </si>
  <si>
    <t>GU_501180</t>
  </si>
  <si>
    <t>Magherakeel</t>
  </si>
  <si>
    <t>GU_501190</t>
  </si>
  <si>
    <t>GU_501210</t>
  </si>
  <si>
    <t>GU_500282</t>
  </si>
  <si>
    <t>GU_500822</t>
  </si>
  <si>
    <t>GU_500823</t>
  </si>
  <si>
    <t>GU_500824</t>
  </si>
  <si>
    <t>GU_500825</t>
  </si>
  <si>
    <t>GU_501250</t>
  </si>
  <si>
    <t>GU_500904</t>
  </si>
  <si>
    <t>GU_501270</t>
  </si>
  <si>
    <t xml:space="preserve">Ballylumford                                                  </t>
  </si>
  <si>
    <t xml:space="preserve">B4 </t>
  </si>
  <si>
    <t xml:space="preserve">B5 </t>
  </si>
  <si>
    <t>GT1</t>
  </si>
  <si>
    <t>GU_500283</t>
  </si>
  <si>
    <t>GT2</t>
  </si>
  <si>
    <t>GU_500284</t>
  </si>
  <si>
    <t xml:space="preserve">Ballylumford Combined                                         </t>
  </si>
  <si>
    <t xml:space="preserve">Coolkeeragh                                                   </t>
  </si>
  <si>
    <t>GU_500041</t>
  </si>
  <si>
    <t xml:space="preserve">Kilroot                                                       </t>
  </si>
  <si>
    <t xml:space="preserve">K1 </t>
  </si>
  <si>
    <t xml:space="preserve">K2 </t>
  </si>
  <si>
    <t xml:space="preserve">Altahullion (1)                                               </t>
  </si>
  <si>
    <t xml:space="preserve">Altahullion (2)                                               </t>
  </si>
  <si>
    <t xml:space="preserve">Callagheen                                                    </t>
  </si>
  <si>
    <t xml:space="preserve">Crockagarran                                                  </t>
  </si>
  <si>
    <t xml:space="preserve">Hunter's Hill                                                 </t>
  </si>
  <si>
    <t xml:space="preserve">Lendrums Bridge (1)                                           </t>
  </si>
  <si>
    <t xml:space="preserve">Lendrums Bridge (2)                                           </t>
  </si>
  <si>
    <t xml:space="preserve">Slieve Rushen 2                                         </t>
  </si>
  <si>
    <t xml:space="preserve">Tappaghan                                                     </t>
  </si>
  <si>
    <t xml:space="preserve">Slieve Divena                                                 </t>
  </si>
  <si>
    <t xml:space="preserve">Garves                                                        </t>
  </si>
  <si>
    <t xml:space="preserve">Gruig                                                         </t>
  </si>
  <si>
    <t xml:space="preserve">Screggagh                                                     </t>
  </si>
  <si>
    <t xml:space="preserve">Curryfree                                                     </t>
  </si>
  <si>
    <t xml:space="preserve">Slieve Kirk                                                   </t>
  </si>
  <si>
    <t xml:space="preserve">Crighshane                                                    </t>
  </si>
  <si>
    <t xml:space="preserve">Church Hill                                                   </t>
  </si>
  <si>
    <t xml:space="preserve">Carrickatane                                                  </t>
  </si>
  <si>
    <t xml:space="preserve">Carn Hill                                                     </t>
  </si>
  <si>
    <t>Contour Global AGU</t>
  </si>
  <si>
    <t>N/A</t>
  </si>
  <si>
    <t>Ballylumford 275kV</t>
  </si>
  <si>
    <t>Ballylumford 110kV</t>
  </si>
  <si>
    <t>Coolkeeragh 275kV</t>
  </si>
  <si>
    <t>Coolkeeragh 110kV</t>
  </si>
  <si>
    <t>Kilroot 275kV</t>
  </si>
  <si>
    <t>Limavady 110kV</t>
  </si>
  <si>
    <t>Enniskillen 110kV</t>
  </si>
  <si>
    <t>Dungannon 110kV</t>
  </si>
  <si>
    <t>Omagh 110kV</t>
  </si>
  <si>
    <t>Aghyoule 110kV</t>
  </si>
  <si>
    <t>Coleraine 110kV</t>
  </si>
  <si>
    <t>Lisaghmore 110kV</t>
  </si>
  <si>
    <t>Killymallaght 110kV</t>
  </si>
  <si>
    <t>Magherakeel 110kV</t>
  </si>
  <si>
    <t>Carnmoney 110kV</t>
  </si>
  <si>
    <t>Lisburn 110kV</t>
  </si>
  <si>
    <t>Auchencrosh 275kV</t>
  </si>
  <si>
    <t xml:space="preserve">Moyle (Auchencrosh)*                                                         </t>
  </si>
  <si>
    <t>Killymallaght</t>
  </si>
  <si>
    <t>Wind Farm</t>
  </si>
  <si>
    <t>AGU</t>
  </si>
  <si>
    <t>Snugborough</t>
  </si>
  <si>
    <t>Empower AGU</t>
  </si>
  <si>
    <t>iPower AGU</t>
  </si>
  <si>
    <t>GU_501230</t>
  </si>
  <si>
    <t>GU_501310</t>
  </si>
  <si>
    <t>Thornog</t>
  </si>
  <si>
    <t>Dunmore</t>
  </si>
  <si>
    <t>Dunbeg</t>
  </si>
  <si>
    <t>GU_501280</t>
  </si>
  <si>
    <t>GU_501290</t>
  </si>
  <si>
    <t xml:space="preserve">Dunmore                                      </t>
  </si>
  <si>
    <t>Molly Mountain</t>
  </si>
  <si>
    <t>GU_501300</t>
  </si>
  <si>
    <t>CLAF1</t>
  </si>
  <si>
    <t>CLAF2</t>
  </si>
  <si>
    <t>CLAF3</t>
  </si>
  <si>
    <t>BGT1</t>
  </si>
  <si>
    <t>BGT2</t>
  </si>
  <si>
    <t>Gortmullan Energy Limited (Snugborough)</t>
  </si>
  <si>
    <t xml:space="preserve">Dunmore                                       </t>
  </si>
  <si>
    <t>iPower Solutions Limited</t>
  </si>
  <si>
    <r>
      <t>Calculation of CLAF using CLAF Interval Definition Table</t>
    </r>
    <r>
      <rPr>
        <sz val="11"/>
        <rFont val="Calibri"/>
        <family val="2"/>
      </rPr>
      <t xml:space="preserve"> </t>
    </r>
  </si>
  <si>
    <t>CLAF must be calculated for each Trading Period in the day, for all days in the Year for every Unit, based on TLAF and DLAF values.</t>
  </si>
  <si>
    <t>TLAF</t>
  </si>
  <si>
    <t>·         Day-time is from 7.00 a.m. to 10.00 p.m summer and winter.</t>
  </si>
  <si>
    <t>·         The night period cover the remaining hours.</t>
  </si>
  <si>
    <t>DLAF</t>
  </si>
  <si>
    <t>The CLAF Interval Definition table is configurable to allow the transition times to be amended or aligned in the future.</t>
  </si>
  <si>
    <t>Interval-based CLAF Calculations:</t>
  </si>
  <si>
    <t>Lisahally Power Station</t>
  </si>
  <si>
    <t>Biomass</t>
  </si>
  <si>
    <t>GU_501350</t>
  </si>
  <si>
    <t>BELN1A</t>
  </si>
  <si>
    <t>Moyle (Ballycronan More)</t>
  </si>
  <si>
    <t>Moyle (Auchencrosh)</t>
  </si>
  <si>
    <t>Ballylumford (deregistered GU_500150)</t>
  </si>
  <si>
    <t>Ballylumford (deregistered GU_500160)</t>
  </si>
  <si>
    <t>Monnaboy</t>
  </si>
  <si>
    <t>GU_501360</t>
  </si>
  <si>
    <t>Seegronan</t>
  </si>
  <si>
    <t>GU_501400</t>
  </si>
  <si>
    <t>Cloonty</t>
  </si>
  <si>
    <t>GU_501390</t>
  </si>
  <si>
    <t>Loguestown 110kV</t>
  </si>
  <si>
    <t>Rasharkin</t>
  </si>
  <si>
    <t>Gort</t>
  </si>
  <si>
    <t>Tremoge</t>
  </si>
  <si>
    <t>GU_500900</t>
  </si>
  <si>
    <t>CG2</t>
  </si>
  <si>
    <t>Contour Global APTG</t>
  </si>
  <si>
    <t>Tievenameenta</t>
  </si>
  <si>
    <t>Ora More</t>
  </si>
  <si>
    <t>GU_501500</t>
  </si>
  <si>
    <t>GU_501520</t>
  </si>
  <si>
    <t>Eglish</t>
  </si>
  <si>
    <t>GU_501440</t>
  </si>
  <si>
    <t>Long Mountain</t>
  </si>
  <si>
    <t>Cregganconroe</t>
  </si>
  <si>
    <t>Gortfinbar</t>
  </si>
  <si>
    <t>Rasharkin 110kV</t>
  </si>
  <si>
    <t>Tremoge 110kV</t>
  </si>
  <si>
    <t>GU_501540</t>
  </si>
  <si>
    <t>GU_501480</t>
  </si>
  <si>
    <t>GU_501530</t>
  </si>
  <si>
    <t>Corby Knowe</t>
  </si>
  <si>
    <t>Slieve Divena 2</t>
  </si>
  <si>
    <t>GU_501410</t>
  </si>
  <si>
    <t>GU_501550</t>
  </si>
  <si>
    <t>Gort 110kV</t>
  </si>
  <si>
    <t>Antrim 110kV</t>
  </si>
  <si>
    <t>Solar Farm</t>
  </si>
  <si>
    <t>GU_501630</t>
  </si>
  <si>
    <t>Rasharkin PV (Bann Road PV)</t>
  </si>
  <si>
    <t>GU_501650</t>
  </si>
  <si>
    <t>Lough Road PV</t>
  </si>
  <si>
    <t>Inishative</t>
  </si>
  <si>
    <t>Altamuskin</t>
  </si>
  <si>
    <t xml:space="preserve">GU_501570 </t>
  </si>
  <si>
    <t xml:space="preserve">GU_501490 </t>
  </si>
  <si>
    <t>Crockandun</t>
  </si>
  <si>
    <t>Ballinderry Road PV</t>
  </si>
  <si>
    <t>GU_501660</t>
  </si>
  <si>
    <t>Shantavny Scotch</t>
  </si>
  <si>
    <t>Ballinderry Road</t>
  </si>
  <si>
    <t>Altaveedan</t>
  </si>
  <si>
    <t>GU_501620</t>
  </si>
  <si>
    <t>Crockdun</t>
  </si>
  <si>
    <t>GU_501430</t>
  </si>
  <si>
    <t>Brockaghboy</t>
  </si>
  <si>
    <t>Curraghmulkin</t>
  </si>
  <si>
    <t>Omagh South</t>
  </si>
  <si>
    <t>Slieve Kirk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</si>
  <si>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</si>
  <si>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</si>
  <si>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</si>
  <si>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</si>
  <si>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</si>
  <si>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</si>
  <si>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</si>
  <si>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</si>
  <si>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</si>
  <si>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</si>
  <si>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</si>
  <si>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</si>
  <si>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Station &amp; Voltage</t>
  </si>
  <si>
    <t>BKY</t>
  </si>
  <si>
    <t>GU_501670</t>
  </si>
  <si>
    <t>Brockaghboy 110kV</t>
  </si>
  <si>
    <t>Rathsherry</t>
  </si>
  <si>
    <t>GU_501680</t>
  </si>
  <si>
    <t>Ballymena 110kV</t>
  </si>
  <si>
    <t>Maghaberry Road PV</t>
  </si>
  <si>
    <t>GU_501690</t>
  </si>
  <si>
    <t>Elginny Hill</t>
  </si>
  <si>
    <t>GU_501720</t>
  </si>
  <si>
    <t>GU_501700</t>
  </si>
  <si>
    <t>GU_501710</t>
  </si>
  <si>
    <t>Cornavarrow</t>
  </si>
  <si>
    <t>Castlecraig</t>
  </si>
  <si>
    <t>Curraghamulkin 110kV</t>
  </si>
  <si>
    <t>GU_501750</t>
  </si>
  <si>
    <t>GU_501730</t>
  </si>
  <si>
    <t>Curraghmulkin 110kV</t>
  </si>
  <si>
    <t>GU_501740</t>
  </si>
  <si>
    <t>Teiges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</si>
  <si>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</si>
  <si>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</si>
  <si>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</si>
  <si>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</si>
  <si>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</si>
  <si>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</si>
  <si>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</si>
  <si>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</si>
  <si>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</si>
  <si>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</si>
  <si>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</si>
  <si>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</si>
  <si>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CLAF4</t>
  </si>
  <si>
    <t>CLAF5</t>
  </si>
  <si>
    <t>NORTHERN IRELAND TRANSMISSION LOSS ADJUSTMENT FACTORS 2018-19</t>
  </si>
  <si>
    <t>MARKET PARTICIPANTS - NORTHERN IRELAND TRANSMISSION LOSS ADJUSTMENT FACTORS 2018/19</t>
  </si>
  <si>
    <t>MARKET PARTICIPANTS - NORTHERN IRELAND DISTRIBUTION LOSS ADJUSTMENT FACTORS 2018/19</t>
  </si>
  <si>
    <t>CLAF1  = TLAF (night) * DLAF (night)</t>
  </si>
  <si>
    <t>CLAF2  = TLAF (day) * DLAF (night)</t>
  </si>
  <si>
    <t>CLAF3  = TLAF (day) * DLAF (day)</t>
  </si>
  <si>
    <t>CLAF4  = TLAF (night) * DLAF (day)</t>
  </si>
  <si>
    <t>CLAF5  = TLAF (night) * DLAF (night)</t>
  </si>
  <si>
    <t>·         Day-time is from 8.00 a.m. to 11.00 p.m summer and winter.</t>
  </si>
  <si>
    <t>In any settlement day, there are 5 possible CLAF Interval periods.  The CLAF Calculation must take into account the following transitions:</t>
  </si>
  <si>
    <t>MARKET PARTICIPANTS - NORTHERN IRELAND COMBINED LOSS ADJUSTMENT FACTORS 2018-19</t>
  </si>
  <si>
    <t>GU_503200</t>
  </si>
  <si>
    <t>GU_503210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</si>
</sst>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0"/>
    <numFmt numFmtId="165" formatCode="#,##0.000"/>
    <numFmt numFmtId="166" formatCode="_(* #,##0.00_);_(* \(#,##0.00\);_(* &quot;-&quot;??_);_(@_)"/>
    <numFmt numFmtId="167" formatCode="mmmm\ yyyy"/>
  </numFmts>
  <fonts count="8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indexed="18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b/>
      <sz val="11"/>
      <color indexed="16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name val="Verdana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173">
    <xf numFmtId="0" fontId="0" fillId="0" borderId="0"/>
    <xf numFmtId="0" fontId="44" fillId="0" borderId="0"/>
    <xf numFmtId="0" fontId="47" fillId="0" borderId="0"/>
    <xf numFmtId="0" fontId="42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8" fillId="0" borderId="0"/>
    <xf numFmtId="0" fontId="49" fillId="0" borderId="0"/>
    <xf numFmtId="0" fontId="48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51" fillId="0" borderId="0"/>
    <xf numFmtId="0" fontId="40" fillId="0" borderId="0"/>
    <xf numFmtId="0" fontId="38" fillId="0" borderId="0"/>
    <xf numFmtId="0" fontId="44" fillId="0" borderId="0"/>
    <xf numFmtId="0" fontId="44" fillId="0" borderId="0"/>
    <xf numFmtId="0" fontId="44" fillId="0" borderId="0"/>
    <xf numFmtId="0" fontId="38" fillId="0" borderId="0"/>
    <xf numFmtId="0" fontId="44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2" fillId="5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0" fillId="0" borderId="0" applyNumberFormat="0" applyFill="0" applyBorder="0" applyAlignment="0" applyProtection="0"/>
    <xf numFmtId="0" fontId="32" fillId="0" borderId="0"/>
    <xf numFmtId="0" fontId="49" fillId="0" borderId="0"/>
    <xf numFmtId="0" fontId="32" fillId="0" borderId="0"/>
    <xf numFmtId="0" fontId="44" fillId="0" borderId="0"/>
    <xf numFmtId="0" fontId="44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61" fillId="0" borderId="56" applyNumberFormat="0" applyFill="0" applyAlignment="0" applyProtection="0"/>
    <xf numFmtId="0" fontId="62" fillId="0" borderId="57" applyNumberFormat="0" applyFill="0" applyAlignment="0" applyProtection="0"/>
    <xf numFmtId="0" fontId="63" fillId="0" borderId="58" applyNumberFormat="0" applyFill="0" applyAlignment="0" applyProtection="0"/>
    <xf numFmtId="0" fontId="63" fillId="0" borderId="0" applyNumberFormat="0" applyFill="0" applyBorder="0" applyAlignment="0" applyProtection="0"/>
    <xf numFmtId="0" fontId="64" fillId="5" borderId="0" applyNumberFormat="0" applyBorder="0" applyAlignment="0" applyProtection="0"/>
    <xf numFmtId="0" fontId="65" fillId="6" borderId="0" applyNumberFormat="0" applyBorder="0" applyAlignment="0" applyProtection="0"/>
    <xf numFmtId="0" fontId="66" fillId="7" borderId="0" applyNumberFormat="0" applyBorder="0" applyAlignment="0" applyProtection="0"/>
    <xf numFmtId="0" fontId="67" fillId="8" borderId="59" applyNumberFormat="0" applyAlignment="0" applyProtection="0"/>
    <xf numFmtId="0" fontId="68" fillId="9" borderId="60" applyNumberFormat="0" applyAlignment="0" applyProtection="0"/>
    <xf numFmtId="0" fontId="69" fillId="9" borderId="59" applyNumberFormat="0" applyAlignment="0" applyProtection="0"/>
    <xf numFmtId="0" fontId="70" fillId="0" borderId="61" applyNumberFormat="0" applyFill="0" applyAlignment="0" applyProtection="0"/>
    <xf numFmtId="0" fontId="54" fillId="10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74" fillId="15" borderId="0" applyNumberFormat="0" applyBorder="0" applyAlignment="0" applyProtection="0"/>
    <xf numFmtId="0" fontId="74" fillId="16" borderId="0" applyNumberFormat="0" applyBorder="0" applyAlignment="0" applyProtection="0"/>
    <xf numFmtId="0" fontId="49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49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49" fillId="30" borderId="0" applyNumberFormat="0" applyBorder="0" applyAlignment="0" applyProtection="0"/>
    <xf numFmtId="0" fontId="74" fillId="31" borderId="0" applyNumberFormat="0" applyBorder="0" applyAlignment="0" applyProtection="0"/>
    <xf numFmtId="0" fontId="74" fillId="32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74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49" fillId="0" borderId="0"/>
    <xf numFmtId="0" fontId="49" fillId="17" borderId="0" applyNumberFormat="0" applyBorder="0" applyAlignment="0" applyProtection="0"/>
    <xf numFmtId="0" fontId="49" fillId="21" borderId="0" applyNumberFormat="0" applyBorder="0" applyAlignment="0" applyProtection="0"/>
    <xf numFmtId="0" fontId="49" fillId="29" borderId="0" applyNumberFormat="0" applyBorder="0" applyAlignment="0" applyProtection="0"/>
    <xf numFmtId="0" fontId="49" fillId="11" borderId="63" applyNumberFormat="0" applyFont="0" applyAlignment="0" applyProtection="0"/>
    <xf numFmtId="0" fontId="32" fillId="0" borderId="0"/>
    <xf numFmtId="0" fontId="32" fillId="0" borderId="0"/>
    <xf numFmtId="0" fontId="31" fillId="0" borderId="0"/>
    <xf numFmtId="0" fontId="44" fillId="0" borderId="0"/>
    <xf numFmtId="0" fontId="31" fillId="0" borderId="0"/>
    <xf numFmtId="0" fontId="44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9" fillId="17" borderId="0" applyNumberFormat="0" applyBorder="0" applyAlignment="0" applyProtection="0"/>
    <xf numFmtId="0" fontId="12" fillId="0" borderId="0"/>
    <xf numFmtId="0" fontId="49" fillId="21" borderId="0" applyNumberFormat="0" applyBorder="0" applyAlignment="0" applyProtection="0"/>
    <xf numFmtId="0" fontId="12" fillId="0" borderId="0"/>
    <xf numFmtId="0" fontId="49" fillId="29" borderId="0" applyNumberFormat="0" applyBorder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44" fillId="0" borderId="0"/>
    <xf numFmtId="0" fontId="12" fillId="0" borderId="0"/>
    <xf numFmtId="0" fontId="12" fillId="0" borderId="0"/>
    <xf numFmtId="0" fontId="49" fillId="0" borderId="0"/>
    <xf numFmtId="0" fontId="49" fillId="0" borderId="0"/>
    <xf numFmtId="0" fontId="80" fillId="0" borderId="0"/>
    <xf numFmtId="0" fontId="49" fillId="0" borderId="0"/>
    <xf numFmtId="0" fontId="12" fillId="0" borderId="0"/>
    <xf numFmtId="0" fontId="12" fillId="11" borderId="63" applyNumberFormat="0" applyFont="0" applyAlignment="0" applyProtection="0"/>
    <xf numFmtId="0" fontId="49" fillId="11" borderId="63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9" fillId="0" borderId="0"/>
    <xf numFmtId="0" fontId="44" fillId="0" borderId="0"/>
    <xf numFmtId="0" fontId="49" fillId="0" borderId="0"/>
    <xf numFmtId="0" fontId="12" fillId="0" borderId="0"/>
    <xf numFmtId="0" fontId="4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44" fillId="0" borderId="0"/>
    <xf numFmtId="0" fontId="4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44" fillId="0" borderId="0"/>
    <xf numFmtId="0" fontId="12" fillId="0" borderId="0"/>
    <xf numFmtId="0" fontId="44" fillId="0" borderId="0"/>
    <xf numFmtId="0" fontId="44" fillId="0" borderId="0"/>
    <xf numFmtId="0" fontId="12" fillId="0" borderId="0"/>
    <xf numFmtId="0" fontId="4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1" borderId="63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6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6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4" fillId="0" borderId="0"/>
    <xf numFmtId="0" fontId="4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6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6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6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6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6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6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6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6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6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6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6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6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6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6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6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6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6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6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63">
    <xf numFmtId="0" fontId="0" fillId="0" borderId="0" xfId="0"/>
    <xf numFmtId="0" fontId="46" fillId="0" borderId="0" xfId="0" applyFont="1"/>
    <xf numFmtId="0" fontId="46" fillId="0" borderId="6" xfId="0" applyFont="1" applyBorder="1"/>
    <xf numFmtId="0" fontId="46" fillId="0" borderId="0" xfId="0" applyFont="1" applyBorder="1"/>
    <xf numFmtId="164" fontId="46" fillId="0" borderId="0" xfId="0" applyNumberFormat="1" applyFont="1" applyBorder="1"/>
    <xf numFmtId="164" fontId="46" fillId="0" borderId="7" xfId="0" applyNumberFormat="1" applyFont="1" applyBorder="1"/>
    <xf numFmtId="0" fontId="46" fillId="0" borderId="0" xfId="0" applyFont="1" applyBorder="1" applyAlignment="1">
      <alignment horizontal="left"/>
    </xf>
    <xf numFmtId="0" fontId="46" fillId="0" borderId="0" xfId="0" applyFont="1" applyFill="1" applyBorder="1"/>
    <xf numFmtId="0" fontId="46" fillId="0" borderId="0" xfId="3" applyFont="1" applyFill="1" applyBorder="1"/>
    <xf numFmtId="0" fontId="39" fillId="0" borderId="0" xfId="3" applyFont="1" applyFill="1" applyBorder="1"/>
    <xf numFmtId="0" fontId="46" fillId="0" borderId="0" xfId="3" applyFont="1" applyBorder="1"/>
    <xf numFmtId="0" fontId="46" fillId="0" borderId="0" xfId="0" applyFont="1"/>
    <xf numFmtId="164" fontId="46" fillId="0" borderId="0" xfId="0" applyNumberFormat="1" applyFont="1" applyBorder="1"/>
    <xf numFmtId="0" fontId="46" fillId="0" borderId="0" xfId="0" applyFont="1" applyFill="1" applyBorder="1"/>
    <xf numFmtId="0" fontId="46" fillId="0" borderId="0" xfId="0" applyFont="1"/>
    <xf numFmtId="0" fontId="36" fillId="0" borderId="0" xfId="29" applyBorder="1" applyAlignment="1"/>
    <xf numFmtId="0" fontId="45" fillId="2" borderId="19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36" fillId="0" borderId="6" xfId="29" applyFont="1" applyBorder="1" applyAlignment="1"/>
    <xf numFmtId="0" fontId="36" fillId="0" borderId="0" xfId="29" applyFont="1" applyBorder="1" applyAlignment="1"/>
    <xf numFmtId="0" fontId="53" fillId="0" borderId="0" xfId="29" applyFont="1" applyBorder="1" applyAlignment="1"/>
    <xf numFmtId="0" fontId="36" fillId="0" borderId="0" xfId="29" applyFont="1" applyBorder="1" applyAlignment="1">
      <alignment horizontal="left"/>
    </xf>
    <xf numFmtId="164" fontId="36" fillId="0" borderId="0" xfId="29" applyNumberFormat="1" applyBorder="1" applyAlignment="1"/>
    <xf numFmtId="0" fontId="34" fillId="0" borderId="6" xfId="29" applyFont="1" applyBorder="1" applyAlignment="1"/>
    <xf numFmtId="0" fontId="45" fillId="2" borderId="20" xfId="0" applyFont="1" applyFill="1" applyBorder="1" applyAlignment="1">
      <alignment horizontal="center"/>
    </xf>
    <xf numFmtId="0" fontId="55" fillId="0" borderId="48" xfId="0" applyFont="1" applyBorder="1"/>
    <xf numFmtId="0" fontId="46" fillId="0" borderId="49" xfId="0" applyFont="1" applyBorder="1"/>
    <xf numFmtId="0" fontId="46" fillId="0" borderId="50" xfId="0" applyFont="1" applyBorder="1"/>
    <xf numFmtId="0" fontId="56" fillId="0" borderId="51" xfId="0" applyFont="1" applyBorder="1"/>
    <xf numFmtId="0" fontId="46" fillId="0" borderId="52" xfId="0" applyFont="1" applyBorder="1"/>
    <xf numFmtId="0" fontId="55" fillId="0" borderId="51" xfId="0" applyFont="1" applyBorder="1"/>
    <xf numFmtId="0" fontId="46" fillId="0" borderId="51" xfId="0" applyFont="1" applyBorder="1"/>
    <xf numFmtId="0" fontId="46" fillId="0" borderId="51" xfId="0" applyFont="1" applyBorder="1" applyAlignment="1">
      <alignment horizontal="left" indent="4"/>
    </xf>
    <xf numFmtId="0" fontId="58" fillId="0" borderId="51" xfId="0" applyFont="1" applyBorder="1"/>
    <xf numFmtId="0" fontId="59" fillId="0" borderId="51" xfId="0" applyFont="1" applyBorder="1"/>
    <xf numFmtId="0" fontId="30" fillId="0" borderId="6" xfId="29" applyFont="1" applyBorder="1" applyAlignment="1"/>
    <xf numFmtId="0" fontId="30" fillId="0" borderId="0" xfId="29" applyFont="1" applyBorder="1" applyAlignment="1"/>
    <xf numFmtId="0" fontId="30" fillId="0" borderId="0" xfId="29" applyFont="1" applyBorder="1" applyAlignment="1">
      <alignment horizontal="left"/>
    </xf>
    <xf numFmtId="164" fontId="29" fillId="0" borderId="35" xfId="0" applyNumberFormat="1" applyFont="1" applyFill="1" applyBorder="1"/>
    <xf numFmtId="164" fontId="29" fillId="0" borderId="37" xfId="0" applyNumberFormat="1" applyFont="1" applyFill="1" applyBorder="1"/>
    <xf numFmtId="164" fontId="29" fillId="0" borderId="36" xfId="0" applyNumberFormat="1" applyFont="1" applyFill="1" applyBorder="1"/>
    <xf numFmtId="164" fontId="29" fillId="0" borderId="12" xfId="0" applyNumberFormat="1" applyFont="1" applyFill="1" applyBorder="1"/>
    <xf numFmtId="164" fontId="29" fillId="0" borderId="11" xfId="0" applyNumberFormat="1" applyFont="1" applyFill="1" applyBorder="1"/>
    <xf numFmtId="164" fontId="29" fillId="0" borderId="4" xfId="0" applyNumberFormat="1" applyFont="1" applyFill="1" applyBorder="1"/>
    <xf numFmtId="164" fontId="29" fillId="0" borderId="5" xfId="0" applyNumberFormat="1" applyFont="1" applyFill="1" applyBorder="1"/>
    <xf numFmtId="164" fontId="29" fillId="0" borderId="1" xfId="0" applyNumberFormat="1" applyFont="1" applyFill="1" applyBorder="1"/>
    <xf numFmtId="164" fontId="29" fillId="0" borderId="2" xfId="0" applyNumberFormat="1" applyFont="1" applyFill="1" applyBorder="1"/>
    <xf numFmtId="0" fontId="75" fillId="0" borderId="0" xfId="0" applyFont="1"/>
    <xf numFmtId="0" fontId="29" fillId="0" borderId="4" xfId="29" applyFont="1" applyFill="1" applyBorder="1" applyAlignment="1"/>
    <xf numFmtId="49" fontId="29" fillId="0" borderId="4" xfId="29" applyNumberFormat="1" applyFont="1" applyFill="1" applyBorder="1" applyAlignment="1"/>
    <xf numFmtId="164" fontId="29" fillId="0" borderId="15" xfId="0" applyNumberFormat="1" applyFont="1" applyFill="1" applyBorder="1"/>
    <xf numFmtId="164" fontId="29" fillId="0" borderId="13" xfId="0" applyNumberFormat="1" applyFont="1" applyFill="1" applyBorder="1"/>
    <xf numFmtId="0" fontId="29" fillId="0" borderId="0" xfId="0" applyFont="1"/>
    <xf numFmtId="164" fontId="29" fillId="0" borderId="16" xfId="0" applyNumberFormat="1" applyFont="1" applyFill="1" applyBorder="1"/>
    <xf numFmtId="0" fontId="29" fillId="0" borderId="0" xfId="0" applyFont="1" applyBorder="1"/>
    <xf numFmtId="164" fontId="29" fillId="0" borderId="14" xfId="0" applyNumberFormat="1" applyFont="1" applyFill="1" applyBorder="1"/>
    <xf numFmtId="0" fontId="29" fillId="0" borderId="46" xfId="0" applyFont="1" applyFill="1" applyBorder="1"/>
    <xf numFmtId="0" fontId="29" fillId="0" borderId="26" xfId="0" applyFont="1" applyFill="1" applyBorder="1"/>
    <xf numFmtId="164" fontId="29" fillId="0" borderId="3" xfId="0" applyNumberFormat="1" applyFont="1" applyFill="1" applyBorder="1"/>
    <xf numFmtId="0" fontId="29" fillId="0" borderId="0" xfId="0" applyFont="1" applyFill="1"/>
    <xf numFmtId="0" fontId="29" fillId="0" borderId="0" xfId="0" applyFont="1" applyFill="1" applyBorder="1"/>
    <xf numFmtId="164" fontId="29" fillId="0" borderId="0" xfId="0" applyNumberFormat="1" applyFont="1" applyFill="1" applyBorder="1"/>
    <xf numFmtId="0" fontId="75" fillId="0" borderId="0" xfId="0" applyFont="1" applyFill="1"/>
    <xf numFmtId="49" fontId="29" fillId="0" borderId="37" xfId="29" applyNumberFormat="1" applyFont="1" applyFill="1" applyBorder="1" applyAlignment="1"/>
    <xf numFmtId="164" fontId="29" fillId="0" borderId="35" xfId="29" applyNumberFormat="1" applyFont="1" applyFill="1" applyBorder="1" applyAlignment="1"/>
    <xf numFmtId="164" fontId="29" fillId="0" borderId="37" xfId="29" applyNumberFormat="1" applyFont="1" applyFill="1" applyBorder="1" applyAlignment="1"/>
    <xf numFmtId="164" fontId="29" fillId="0" borderId="36" xfId="29" applyNumberFormat="1" applyFont="1" applyFill="1" applyBorder="1" applyAlignment="1"/>
    <xf numFmtId="0" fontId="44" fillId="0" borderId="0" xfId="0" applyFont="1"/>
    <xf numFmtId="0" fontId="46" fillId="0" borderId="0" xfId="0" applyFont="1" applyBorder="1"/>
    <xf numFmtId="164" fontId="29" fillId="0" borderId="70" xfId="0" applyNumberFormat="1" applyFont="1" applyFill="1" applyBorder="1"/>
    <xf numFmtId="164" fontId="29" fillId="0" borderId="71" xfId="0" applyNumberFormat="1" applyFont="1" applyFill="1" applyBorder="1"/>
    <xf numFmtId="164" fontId="29" fillId="0" borderId="68" xfId="0" applyNumberFormat="1" applyFont="1" applyFill="1" applyBorder="1"/>
    <xf numFmtId="164" fontId="29" fillId="0" borderId="19" xfId="0" applyNumberFormat="1" applyFont="1" applyFill="1" applyBorder="1"/>
    <xf numFmtId="0" fontId="29" fillId="0" borderId="16" xfId="29" applyFont="1" applyFill="1" applyBorder="1" applyAlignment="1"/>
    <xf numFmtId="0" fontId="27" fillId="0" borderId="80" xfId="29" applyFont="1" applyFill="1" applyBorder="1" applyAlignment="1"/>
    <xf numFmtId="0" fontId="32" fillId="0" borderId="76" xfId="103" applyBorder="1"/>
    <xf numFmtId="164" fontId="29" fillId="0" borderId="74" xfId="29" applyNumberFormat="1" applyFont="1" applyFill="1" applyBorder="1" applyAlignment="1"/>
    <xf numFmtId="0" fontId="29" fillId="0" borderId="46" xfId="29" applyFont="1" applyFill="1" applyBorder="1" applyAlignment="1"/>
    <xf numFmtId="0" fontId="26" fillId="0" borderId="33" xfId="29" applyFont="1" applyFill="1" applyBorder="1" applyAlignment="1"/>
    <xf numFmtId="0" fontId="18" fillId="0" borderId="80" xfId="29" applyFont="1" applyFill="1" applyBorder="1" applyAlignment="1"/>
    <xf numFmtId="0" fontId="14" fillId="0" borderId="33" xfId="29" applyFont="1" applyFill="1" applyBorder="1" applyAlignment="1"/>
    <xf numFmtId="164" fontId="36" fillId="0" borderId="73" xfId="30" applyNumberFormat="1" applyFill="1" applyBorder="1"/>
    <xf numFmtId="0" fontId="32" fillId="0" borderId="78" xfId="103" applyBorder="1"/>
    <xf numFmtId="0" fontId="32" fillId="0" borderId="30" xfId="103" applyBorder="1"/>
    <xf numFmtId="0" fontId="21" fillId="0" borderId="33" xfId="29" applyFont="1" applyFill="1" applyBorder="1" applyAlignment="1"/>
    <xf numFmtId="0" fontId="32" fillId="0" borderId="21" xfId="103" applyBorder="1"/>
    <xf numFmtId="0" fontId="29" fillId="0" borderId="38" xfId="29" applyFont="1" applyFill="1" applyBorder="1" applyAlignment="1"/>
    <xf numFmtId="0" fontId="45" fillId="2" borderId="43" xfId="0" applyFont="1" applyFill="1" applyBorder="1" applyAlignment="1">
      <alignment horizontal="center" vertical="center"/>
    </xf>
    <xf numFmtId="0" fontId="76" fillId="2" borderId="45" xfId="349" applyFont="1" applyFill="1" applyBorder="1" applyAlignment="1">
      <alignment horizontal="center" vertical="center"/>
    </xf>
    <xf numFmtId="0" fontId="29" fillId="0" borderId="80" xfId="29" applyFont="1" applyFill="1" applyBorder="1" applyAlignment="1"/>
    <xf numFmtId="0" fontId="29" fillId="0" borderId="80" xfId="0" applyFont="1" applyFill="1" applyBorder="1"/>
    <xf numFmtId="0" fontId="18" fillId="0" borderId="80" xfId="0" applyFont="1" applyFill="1" applyBorder="1"/>
    <xf numFmtId="0" fontId="19" fillId="0" borderId="30" xfId="103" applyFont="1" applyFill="1" applyBorder="1"/>
    <xf numFmtId="0" fontId="14" fillId="0" borderId="80" xfId="29" applyFont="1" applyFill="1" applyBorder="1" applyAlignment="1"/>
    <xf numFmtId="0" fontId="26" fillId="0" borderId="80" xfId="29" applyFont="1" applyFill="1" applyBorder="1" applyAlignment="1"/>
    <xf numFmtId="0" fontId="29" fillId="0" borderId="15" xfId="29" applyFont="1" applyFill="1" applyBorder="1" applyAlignment="1"/>
    <xf numFmtId="0" fontId="22" fillId="0" borderId="80" xfId="29" applyFont="1" applyFill="1" applyBorder="1" applyAlignment="1"/>
    <xf numFmtId="0" fontId="24" fillId="0" borderId="30" xfId="103" applyFont="1" applyBorder="1"/>
    <xf numFmtId="0" fontId="29" fillId="0" borderId="33" xfId="29" applyFont="1" applyFill="1" applyBorder="1" applyAlignment="1"/>
    <xf numFmtId="0" fontId="21" fillId="0" borderId="80" xfId="29" applyFont="1" applyFill="1" applyBorder="1" applyAlignment="1"/>
    <xf numFmtId="0" fontId="76" fillId="2" borderId="6" xfId="349" applyFont="1" applyFill="1" applyBorder="1" applyAlignment="1">
      <alignment horizontal="center" vertical="center"/>
    </xf>
    <xf numFmtId="0" fontId="22" fillId="0" borderId="15" xfId="29" applyFont="1" applyFill="1" applyBorder="1" applyAlignment="1"/>
    <xf numFmtId="0" fontId="29" fillId="0" borderId="16" xfId="28" applyFont="1" applyFill="1" applyBorder="1" applyAlignment="1"/>
    <xf numFmtId="0" fontId="18" fillId="0" borderId="77" xfId="0" applyFont="1" applyFill="1" applyBorder="1"/>
    <xf numFmtId="0" fontId="29" fillId="0" borderId="76" xfId="0" applyFont="1" applyFill="1" applyBorder="1"/>
    <xf numFmtId="0" fontId="32" fillId="0" borderId="77" xfId="103" applyFill="1" applyBorder="1"/>
    <xf numFmtId="0" fontId="13" fillId="0" borderId="33" xfId="29" applyFont="1" applyFill="1" applyBorder="1" applyAlignment="1"/>
    <xf numFmtId="0" fontId="29" fillId="0" borderId="42" xfId="29" applyFont="1" applyFill="1" applyBorder="1" applyAlignment="1"/>
    <xf numFmtId="0" fontId="32" fillId="0" borderId="30" xfId="103" applyFill="1" applyBorder="1"/>
    <xf numFmtId="0" fontId="29" fillId="0" borderId="43" xfId="29" applyFont="1" applyFill="1" applyBorder="1" applyAlignment="1"/>
    <xf numFmtId="0" fontId="22" fillId="0" borderId="33" xfId="29" applyFont="1" applyFill="1" applyBorder="1" applyAlignment="1"/>
    <xf numFmtId="0" fontId="76" fillId="2" borderId="44" xfId="349" applyFont="1" applyFill="1" applyBorder="1" applyAlignment="1">
      <alignment horizontal="center" vertical="center" wrapText="1"/>
    </xf>
    <xf numFmtId="164" fontId="36" fillId="0" borderId="72" xfId="30" applyNumberFormat="1" applyFill="1" applyBorder="1"/>
    <xf numFmtId="0" fontId="45" fillId="2" borderId="38" xfId="0" applyFont="1" applyFill="1" applyBorder="1" applyAlignment="1">
      <alignment horizontal="center" vertical="center"/>
    </xf>
    <xf numFmtId="0" fontId="13" fillId="0" borderId="80" xfId="29" applyFont="1" applyFill="1" applyBorder="1" applyAlignment="1"/>
    <xf numFmtId="0" fontId="15" fillId="0" borderId="80" xfId="29" applyFont="1" applyFill="1" applyBorder="1" applyAlignment="1"/>
    <xf numFmtId="0" fontId="29" fillId="0" borderId="42" xfId="28" applyFont="1" applyFill="1" applyBorder="1" applyAlignment="1"/>
    <xf numFmtId="0" fontId="19" fillId="0" borderId="80" xfId="0" applyFont="1" applyFill="1" applyBorder="1"/>
    <xf numFmtId="0" fontId="29" fillId="0" borderId="26" xfId="4" applyFont="1" applyFill="1" applyBorder="1" applyAlignment="1">
      <alignment horizontal="left"/>
    </xf>
    <xf numFmtId="0" fontId="32" fillId="0" borderId="77" xfId="103" applyBorder="1"/>
    <xf numFmtId="0" fontId="19" fillId="0" borderId="80" xfId="29" applyFont="1" applyFill="1" applyBorder="1" applyAlignment="1"/>
    <xf numFmtId="0" fontId="12" fillId="0" borderId="77" xfId="304" applyBorder="1"/>
    <xf numFmtId="0" fontId="12" fillId="0" borderId="30" xfId="304" applyFont="1" applyBorder="1"/>
    <xf numFmtId="0" fontId="12" fillId="0" borderId="78" xfId="304" applyBorder="1"/>
    <xf numFmtId="0" fontId="12" fillId="0" borderId="31" xfId="304" applyFont="1" applyBorder="1"/>
    <xf numFmtId="0" fontId="44" fillId="0" borderId="77" xfId="167" applyBorder="1"/>
    <xf numFmtId="0" fontId="29" fillId="0" borderId="77" xfId="29" applyFont="1" applyFill="1" applyBorder="1" applyAlignment="1"/>
    <xf numFmtId="164" fontId="29" fillId="0" borderId="72" xfId="29" applyNumberFormat="1" applyFont="1" applyFill="1" applyBorder="1" applyAlignment="1"/>
    <xf numFmtId="0" fontId="29" fillId="0" borderId="76" xfId="29" applyFont="1" applyFill="1" applyBorder="1" applyAlignment="1"/>
    <xf numFmtId="0" fontId="20" fillId="0" borderId="80" xfId="29" applyFont="1" applyFill="1" applyBorder="1" applyAlignment="1"/>
    <xf numFmtId="0" fontId="27" fillId="0" borderId="26" xfId="29" applyFont="1" applyFill="1" applyBorder="1" applyAlignment="1"/>
    <xf numFmtId="0" fontId="29" fillId="0" borderId="77" xfId="0" applyFont="1" applyFill="1" applyBorder="1"/>
    <xf numFmtId="164" fontId="78" fillId="2" borderId="75" xfId="349" applyNumberFormat="1" applyFont="1" applyFill="1" applyBorder="1" applyAlignment="1">
      <alignment horizontal="center" vertical="center"/>
    </xf>
    <xf numFmtId="0" fontId="25" fillId="0" borderId="80" xfId="0" applyFont="1" applyFill="1" applyBorder="1"/>
    <xf numFmtId="0" fontId="25" fillId="0" borderId="80" xfId="29" applyFont="1" applyFill="1" applyBorder="1" applyAlignment="1"/>
    <xf numFmtId="0" fontId="29" fillId="0" borderId="26" xfId="29" applyFont="1" applyFill="1" applyBorder="1" applyAlignment="1"/>
    <xf numFmtId="164" fontId="29" fillId="0" borderId="73" xfId="29" applyNumberFormat="1" applyFont="1" applyFill="1" applyBorder="1" applyAlignment="1"/>
    <xf numFmtId="0" fontId="17" fillId="0" borderId="15" xfId="29" applyFont="1" applyFill="1" applyBorder="1" applyAlignment="1"/>
    <xf numFmtId="164" fontId="78" fillId="2" borderId="75" xfId="349" applyNumberFormat="1" applyFont="1" applyFill="1" applyBorder="1" applyAlignment="1">
      <alignment horizontal="center" vertical="center"/>
    </xf>
    <xf numFmtId="0" fontId="29" fillId="0" borderId="81" xfId="29" applyFont="1" applyFill="1" applyBorder="1" applyAlignment="1"/>
    <xf numFmtId="0" fontId="17" fillId="0" borderId="80" xfId="29" applyFont="1" applyFill="1" applyBorder="1" applyAlignment="1"/>
    <xf numFmtId="0" fontId="0" fillId="0" borderId="0" xfId="0" applyBorder="1"/>
    <xf numFmtId="0" fontId="32" fillId="0" borderId="0" xfId="103" applyBorder="1"/>
    <xf numFmtId="0" fontId="24" fillId="0" borderId="0" xfId="103" applyFont="1" applyBorder="1"/>
    <xf numFmtId="0" fontId="32" fillId="0" borderId="0" xfId="103" applyFill="1" applyBorder="1"/>
    <xf numFmtId="0" fontId="19" fillId="0" borderId="0" xfId="103" applyFont="1" applyFill="1" applyBorder="1"/>
    <xf numFmtId="0" fontId="11" fillId="0" borderId="18" xfId="0" applyFont="1" applyFill="1" applyBorder="1"/>
    <xf numFmtId="0" fontId="11" fillId="0" borderId="19" xfId="0" applyFont="1" applyFill="1" applyBorder="1" applyAlignment="1">
      <alignment horizontal="left"/>
    </xf>
    <xf numFmtId="0" fontId="11" fillId="0" borderId="20" xfId="0" applyFont="1" applyFill="1" applyBorder="1"/>
    <xf numFmtId="165" fontId="46" fillId="0" borderId="0" xfId="0" applyNumberFormat="1" applyFont="1" applyFill="1" applyBorder="1"/>
    <xf numFmtId="164" fontId="29" fillId="0" borderId="0" xfId="30" applyNumberFormat="1" applyFont="1" applyFill="1" applyBorder="1"/>
    <xf numFmtId="0" fontId="10" fillId="0" borderId="30" xfId="103" applyFont="1" applyBorder="1"/>
    <xf numFmtId="0" fontId="10" fillId="0" borderId="82" xfId="29" applyFont="1" applyFill="1" applyBorder="1" applyAlignment="1"/>
    <xf numFmtId="0" fontId="10" fillId="0" borderId="80" xfId="29" applyFont="1" applyFill="1" applyBorder="1" applyAlignment="1"/>
    <xf numFmtId="0" fontId="10" fillId="0" borderId="80" xfId="0" applyFont="1" applyFill="1" applyBorder="1"/>
    <xf numFmtId="0" fontId="9" fillId="0" borderId="77" xfId="29" applyFont="1" applyFill="1" applyBorder="1" applyAlignment="1"/>
    <xf numFmtId="0" fontId="29" fillId="0" borderId="83" xfId="0" applyFont="1" applyFill="1" applyBorder="1"/>
    <xf numFmtId="0" fontId="9" fillId="0" borderId="5" xfId="29" applyFont="1" applyFill="1" applyBorder="1" applyAlignment="1"/>
    <xf numFmtId="0" fontId="16" fillId="0" borderId="80" xfId="29" applyFont="1" applyFill="1" applyBorder="1" applyAlignment="1"/>
    <xf numFmtId="0" fontId="7" fillId="0" borderId="33" xfId="29" applyFont="1" applyFill="1" applyBorder="1" applyAlignment="1"/>
    <xf numFmtId="0" fontId="6" fillId="0" borderId="83" xfId="0" applyFont="1" applyFill="1" applyBorder="1"/>
    <xf numFmtId="0" fontId="29" fillId="0" borderId="1" xfId="29" applyFont="1" applyFill="1" applyBorder="1" applyAlignment="1"/>
    <xf numFmtId="0" fontId="29" fillId="0" borderId="78" xfId="29" applyFont="1" applyFill="1" applyBorder="1" applyAlignment="1"/>
    <xf numFmtId="0" fontId="29" fillId="0" borderId="14" xfId="29" applyFont="1" applyFill="1" applyBorder="1" applyAlignment="1"/>
    <xf numFmtId="0" fontId="29" fillId="0" borderId="66" xfId="0" applyFont="1" applyFill="1" applyBorder="1"/>
    <xf numFmtId="0" fontId="24" fillId="0" borderId="30" xfId="103" applyFont="1" applyFill="1" applyBorder="1"/>
    <xf numFmtId="0" fontId="24" fillId="0" borderId="0" xfId="103" applyFont="1" applyFill="1" applyBorder="1"/>
    <xf numFmtId="0" fontId="5" fillId="0" borderId="80" xfId="29" applyFont="1" applyFill="1" applyBorder="1" applyAlignment="1"/>
    <xf numFmtId="0" fontId="5" fillId="0" borderId="16" xfId="29" applyFont="1" applyFill="1" applyBorder="1" applyAlignment="1"/>
    <xf numFmtId="0" fontId="5" fillId="0" borderId="33" xfId="29" applyFont="1" applyFill="1" applyBorder="1" applyAlignment="1"/>
    <xf numFmtId="0" fontId="5" fillId="0" borderId="80" xfId="0" applyFont="1" applyFill="1" applyBorder="1"/>
    <xf numFmtId="164" fontId="5" fillId="0" borderId="35" xfId="29" applyNumberFormat="1" applyFont="1" applyFill="1" applyBorder="1" applyAlignment="1"/>
    <xf numFmtId="164" fontId="5" fillId="0" borderId="37" xfId="29" applyNumberFormat="1" applyFont="1" applyFill="1" applyBorder="1" applyAlignment="1"/>
    <xf numFmtId="164" fontId="5" fillId="0" borderId="36" xfId="29" applyNumberFormat="1" applyFont="1" applyFill="1" applyBorder="1" applyAlignment="1"/>
    <xf numFmtId="0" fontId="0" fillId="0" borderId="28" xfId="0" applyBorder="1"/>
    <xf numFmtId="164" fontId="4" fillId="0" borderId="42" xfId="600" applyNumberFormat="1" applyBorder="1"/>
    <xf numFmtId="21" fontId="45" fillId="2" borderId="68" xfId="0" applyNumberFormat="1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/>
    </xf>
    <xf numFmtId="0" fontId="45" fillId="2" borderId="18" xfId="0" applyFont="1" applyFill="1" applyBorder="1" applyAlignment="1">
      <alignment horizontal="center"/>
    </xf>
    <xf numFmtId="164" fontId="46" fillId="0" borderId="28" xfId="0" applyNumberFormat="1" applyFont="1" applyBorder="1"/>
    <xf numFmtId="21" fontId="45" fillId="2" borderId="71" xfId="0" applyNumberFormat="1" applyFont="1" applyFill="1" applyBorder="1" applyAlignment="1">
      <alignment horizontal="center"/>
    </xf>
    <xf numFmtId="0" fontId="45" fillId="2" borderId="2" xfId="0" applyFont="1" applyFill="1" applyBorder="1" applyAlignment="1">
      <alignment horizontal="center"/>
    </xf>
    <xf numFmtId="21" fontId="45" fillId="2" borderId="20" xfId="0" applyNumberFormat="1" applyFont="1" applyFill="1" applyBorder="1" applyAlignment="1">
      <alignment horizontal="center"/>
    </xf>
    <xf numFmtId="0" fontId="45" fillId="2" borderId="17" xfId="0" applyFont="1" applyFill="1" applyBorder="1" applyAlignment="1">
      <alignment horizontal="center"/>
    </xf>
    <xf numFmtId="21" fontId="45" fillId="2" borderId="70" xfId="0" applyNumberFormat="1" applyFont="1" applyFill="1" applyBorder="1" applyAlignment="1">
      <alignment horizontal="center"/>
    </xf>
    <xf numFmtId="21" fontId="45" fillId="2" borderId="19" xfId="0" applyNumberFormat="1" applyFont="1" applyFill="1" applyBorder="1" applyAlignment="1">
      <alignment horizontal="center"/>
    </xf>
    <xf numFmtId="21" fontId="45" fillId="2" borderId="18" xfId="0" applyNumberFormat="1" applyFont="1" applyFill="1" applyBorder="1" applyAlignment="1">
      <alignment horizontal="center"/>
    </xf>
    <xf numFmtId="0" fontId="45" fillId="2" borderId="19" xfId="0" applyFont="1" applyFill="1" applyBorder="1" applyAlignment="1">
      <alignment horizontal="center"/>
    </xf>
    <xf numFmtId="164" fontId="78" fillId="2" borderId="75" xfId="349" applyNumberFormat="1" applyFont="1" applyFill="1" applyBorder="1" applyAlignment="1">
      <alignment horizontal="center" vertical="center"/>
    </xf>
    <xf numFmtId="164" fontId="3" fillId="0" borderId="35" xfId="0" applyNumberFormat="1" applyFont="1" applyFill="1" applyBorder="1"/>
    <xf numFmtId="164" fontId="3" fillId="0" borderId="37" xfId="0" applyNumberFormat="1" applyFont="1" applyFill="1" applyBorder="1"/>
    <xf numFmtId="164" fontId="3" fillId="0" borderId="46" xfId="0" applyNumberFormat="1" applyFont="1" applyFill="1" applyBorder="1"/>
    <xf numFmtId="164" fontId="3" fillId="0" borderId="36" xfId="0" applyNumberFormat="1" applyFont="1" applyFill="1" applyBorder="1"/>
    <xf numFmtId="164" fontId="3" fillId="0" borderId="3" xfId="0" applyNumberFormat="1" applyFont="1" applyFill="1" applyBorder="1"/>
    <xf numFmtId="164" fontId="3" fillId="0" borderId="4" xfId="0" applyNumberFormat="1" applyFont="1" applyFill="1" applyBorder="1"/>
    <xf numFmtId="164" fontId="3" fillId="0" borderId="26" xfId="0" applyNumberFormat="1" applyFont="1" applyFill="1" applyBorder="1"/>
    <xf numFmtId="164" fontId="3" fillId="0" borderId="5" xfId="0" applyNumberFormat="1" applyFont="1" applyFill="1" applyBorder="1"/>
    <xf numFmtId="164" fontId="3" fillId="0" borderId="17" xfId="0" applyNumberFormat="1" applyFont="1" applyFill="1" applyBorder="1"/>
    <xf numFmtId="164" fontId="3" fillId="0" borderId="1" xfId="0" applyNumberFormat="1" applyFont="1" applyFill="1" applyBorder="1"/>
    <xf numFmtId="164" fontId="3" fillId="0" borderId="66" xfId="0" applyNumberFormat="1" applyFont="1" applyFill="1" applyBorder="1"/>
    <xf numFmtId="164" fontId="3" fillId="0" borderId="2" xfId="0" applyNumberFormat="1" applyFont="1" applyFill="1" applyBorder="1"/>
    <xf numFmtId="0" fontId="29" fillId="0" borderId="66" xfId="29" applyFont="1" applyFill="1" applyBorder="1" applyAlignment="1"/>
    <xf numFmtId="0" fontId="29" fillId="0" borderId="78" xfId="29" applyFont="1" applyFill="1" applyBorder="1" applyAlignment="1">
      <alignment horizontal="left"/>
    </xf>
    <xf numFmtId="164" fontId="46" fillId="0" borderId="17" xfId="0" applyNumberFormat="1" applyFont="1" applyFill="1" applyBorder="1"/>
    <xf numFmtId="164" fontId="46" fillId="0" borderId="1" xfId="0" applyNumberFormat="1" applyFont="1" applyFill="1" applyBorder="1"/>
    <xf numFmtId="0" fontId="79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164" fontId="4" fillId="0" borderId="23" xfId="600" applyNumberFormat="1" applyBorder="1"/>
    <xf numFmtId="164" fontId="4" fillId="0" borderId="84" xfId="600" applyNumberFormat="1" applyBorder="1"/>
    <xf numFmtId="164" fontId="4" fillId="0" borderId="29" xfId="600" applyNumberFormat="1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5" fillId="0" borderId="24" xfId="29" applyFont="1" applyFill="1" applyBorder="1" applyAlignment="1"/>
    <xf numFmtId="0" fontId="29" fillId="0" borderId="23" xfId="0" applyFont="1" applyFill="1" applyBorder="1"/>
    <xf numFmtId="0" fontId="29" fillId="0" borderId="25" xfId="0" applyFont="1" applyFill="1" applyBorder="1"/>
    <xf numFmtId="0" fontId="25" fillId="0" borderId="65" xfId="0" applyFont="1" applyFill="1" applyBorder="1"/>
    <xf numFmtId="0" fontId="29" fillId="0" borderId="24" xfId="0" applyFont="1" applyFill="1" applyBorder="1"/>
    <xf numFmtId="0" fontId="19" fillId="0" borderId="65" xfId="0" applyFont="1" applyFill="1" applyBorder="1"/>
    <xf numFmtId="0" fontId="18" fillId="0" borderId="65" xfId="0" applyFont="1" applyFill="1" applyBorder="1"/>
    <xf numFmtId="0" fontId="18" fillId="0" borderId="25" xfId="0" applyFont="1" applyFill="1" applyBorder="1"/>
    <xf numFmtId="0" fontId="19" fillId="0" borderId="83" xfId="0" applyFont="1" applyFill="1" applyBorder="1"/>
    <xf numFmtId="0" fontId="10" fillId="0" borderId="25" xfId="0" applyFont="1" applyFill="1" applyBorder="1"/>
    <xf numFmtId="0" fontId="10" fillId="0" borderId="83" xfId="0" applyFont="1" applyFill="1" applyBorder="1"/>
    <xf numFmtId="0" fontId="5" fillId="0" borderId="83" xfId="0" applyFont="1" applyFill="1" applyBorder="1"/>
    <xf numFmtId="0" fontId="29" fillId="0" borderId="85" xfId="0" applyFont="1" applyFill="1" applyBorder="1"/>
    <xf numFmtId="0" fontId="29" fillId="0" borderId="34" xfId="29" applyFont="1" applyFill="1" applyBorder="1" applyAlignment="1">
      <alignment horizontal="left"/>
    </xf>
    <xf numFmtId="0" fontId="29" fillId="0" borderId="77" xfId="4" applyFont="1" applyFill="1" applyBorder="1" applyAlignment="1">
      <alignment horizontal="left"/>
    </xf>
    <xf numFmtId="0" fontId="27" fillId="0" borderId="77" xfId="29" applyFont="1" applyFill="1" applyBorder="1" applyAlignment="1"/>
    <xf numFmtId="0" fontId="7" fillId="0" borderId="80" xfId="29" applyFont="1" applyFill="1" applyBorder="1" applyAlignment="1"/>
    <xf numFmtId="0" fontId="6" fillId="0" borderId="80" xfId="29" applyFont="1" applyFill="1" applyBorder="1" applyAlignment="1"/>
    <xf numFmtId="0" fontId="9" fillId="0" borderId="80" xfId="29" applyFont="1" applyFill="1" applyBorder="1" applyAlignment="1"/>
    <xf numFmtId="0" fontId="29" fillId="0" borderId="22" xfId="28" applyFont="1" applyFill="1" applyBorder="1" applyAlignment="1"/>
    <xf numFmtId="0" fontId="29" fillId="0" borderId="24" xfId="28" applyFont="1" applyFill="1" applyBorder="1" applyAlignment="1"/>
    <xf numFmtId="0" fontId="29" fillId="0" borderId="24" xfId="29" applyFont="1" applyFill="1" applyBorder="1" applyAlignment="1"/>
    <xf numFmtId="0" fontId="17" fillId="0" borderId="65" xfId="29" applyFont="1" applyFill="1" applyBorder="1" applyAlignment="1"/>
    <xf numFmtId="0" fontId="29" fillId="0" borderId="65" xfId="29" applyFont="1" applyFill="1" applyBorder="1" applyAlignment="1"/>
    <xf numFmtId="0" fontId="22" fillId="0" borderId="65" xfId="29" applyFont="1" applyFill="1" applyBorder="1" applyAlignment="1"/>
    <xf numFmtId="0" fontId="29" fillId="0" borderId="86" xfId="29" applyFont="1" applyFill="1" applyBorder="1" applyAlignment="1"/>
    <xf numFmtId="0" fontId="29" fillId="0" borderId="87" xfId="29" applyFont="1" applyFill="1" applyBorder="1" applyAlignment="1"/>
    <xf numFmtId="0" fontId="45" fillId="2" borderId="75" xfId="0" applyFont="1" applyFill="1" applyBorder="1" applyAlignment="1">
      <alignment horizontal="center" vertical="center"/>
    </xf>
    <xf numFmtId="21" fontId="45" fillId="2" borderId="47" xfId="0" applyNumberFormat="1" applyFont="1" applyFill="1" applyBorder="1" applyAlignment="1">
      <alignment horizontal="center"/>
    </xf>
    <xf numFmtId="21" fontId="45" fillId="2" borderId="38" xfId="0" applyNumberFormat="1" applyFont="1" applyFill="1" applyBorder="1" applyAlignment="1">
      <alignment horizontal="center"/>
    </xf>
    <xf numFmtId="0" fontId="45" fillId="2" borderId="38" xfId="0" applyFont="1" applyFill="1" applyBorder="1" applyAlignment="1">
      <alignment horizontal="center"/>
    </xf>
    <xf numFmtId="0" fontId="0" fillId="0" borderId="7" xfId="0" applyBorder="1"/>
    <xf numFmtId="164" fontId="3" fillId="0" borderId="72" xfId="0" applyNumberFormat="1" applyFont="1" applyFill="1" applyBorder="1"/>
    <xf numFmtId="164" fontId="3" fillId="0" borderId="73" xfId="0" applyNumberFormat="1" applyFont="1" applyFill="1" applyBorder="1"/>
    <xf numFmtId="164" fontId="3" fillId="0" borderId="89" xfId="0" applyNumberFormat="1" applyFont="1" applyFill="1" applyBorder="1"/>
    <xf numFmtId="164" fontId="3" fillId="0" borderId="74" xfId="0" applyNumberFormat="1" applyFont="1" applyFill="1" applyBorder="1"/>
    <xf numFmtId="0" fontId="29" fillId="0" borderId="82" xfId="0" applyFont="1" applyFill="1" applyBorder="1"/>
    <xf numFmtId="0" fontId="29" fillId="0" borderId="30" xfId="0" applyFont="1" applyFill="1" applyBorder="1"/>
    <xf numFmtId="0" fontId="28" fillId="0" borderId="30" xfId="0" applyFont="1" applyFill="1" applyBorder="1"/>
    <xf numFmtId="0" fontId="11" fillId="0" borderId="88" xfId="0" applyFont="1" applyFill="1" applyBorder="1"/>
    <xf numFmtId="0" fontId="29" fillId="0" borderId="31" xfId="0" applyFont="1" applyFill="1" applyBorder="1"/>
    <xf numFmtId="0" fontId="29" fillId="0" borderId="65" xfId="0" applyFont="1" applyFill="1" applyBorder="1"/>
    <xf numFmtId="0" fontId="11" fillId="0" borderId="86" xfId="0" applyFont="1" applyFill="1" applyBorder="1"/>
    <xf numFmtId="0" fontId="29" fillId="0" borderId="87" xfId="0" applyFont="1" applyFill="1" applyBorder="1"/>
    <xf numFmtId="0" fontId="29" fillId="0" borderId="76" xfId="0" applyFont="1" applyFill="1" applyBorder="1" applyAlignment="1">
      <alignment horizontal="left"/>
    </xf>
    <xf numFmtId="0" fontId="29" fillId="0" borderId="77" xfId="0" applyFont="1" applyFill="1" applyBorder="1" applyAlignment="1">
      <alignment horizontal="left"/>
    </xf>
    <xf numFmtId="0" fontId="11" fillId="0" borderId="81" xfId="0" applyFont="1" applyFill="1" applyBorder="1" applyAlignment="1">
      <alignment horizontal="left"/>
    </xf>
    <xf numFmtId="0" fontId="29" fillId="0" borderId="78" xfId="0" applyFont="1" applyFill="1" applyBorder="1" applyAlignment="1">
      <alignment horizontal="left"/>
    </xf>
    <xf numFmtId="0" fontId="29" fillId="0" borderId="77" xfId="0" applyFont="1" applyFill="1" applyBorder="1" applyAlignment="1">
      <alignment horizontal="left" vertical="center" wrapText="1"/>
    </xf>
    <xf numFmtId="0" fontId="28" fillId="0" borderId="77" xfId="0" applyFont="1" applyFill="1" applyBorder="1" applyAlignment="1">
      <alignment horizontal="left"/>
    </xf>
    <xf numFmtId="0" fontId="23" fillId="0" borderId="77" xfId="0" applyFont="1" applyFill="1" applyBorder="1" applyAlignment="1">
      <alignment horizontal="left"/>
    </xf>
    <xf numFmtId="0" fontId="29" fillId="0" borderId="30" xfId="29" applyFont="1" applyFill="1" applyBorder="1" applyAlignment="1"/>
    <xf numFmtId="0" fontId="27" fillId="0" borderId="82" xfId="29" applyFont="1" applyFill="1" applyBorder="1" applyAlignment="1"/>
    <xf numFmtId="0" fontId="26" fillId="0" borderId="82" xfId="29" applyFont="1" applyFill="1" applyBorder="1" applyAlignment="1"/>
    <xf numFmtId="0" fontId="25" fillId="0" borderId="82" xfId="29" applyFont="1" applyFill="1" applyBorder="1" applyAlignment="1"/>
    <xf numFmtId="0" fontId="21" fillId="0" borderId="82" xfId="29" applyFont="1" applyFill="1" applyBorder="1" applyAlignment="1"/>
    <xf numFmtId="0" fontId="20" fillId="0" borderId="82" xfId="29" applyFont="1" applyFill="1" applyBorder="1" applyAlignment="1"/>
    <xf numFmtId="0" fontId="17" fillId="0" borderId="82" xfId="29" applyFont="1" applyFill="1" applyBorder="1" applyAlignment="1"/>
    <xf numFmtId="0" fontId="16" fillId="0" borderId="82" xfId="29" applyFont="1" applyFill="1" applyBorder="1" applyAlignment="1"/>
    <xf numFmtId="0" fontId="15" fillId="0" borderId="82" xfId="29" applyFont="1" applyFill="1" applyBorder="1" applyAlignment="1"/>
    <xf numFmtId="0" fontId="14" fillId="0" borderId="82" xfId="29" applyFont="1" applyFill="1" applyBorder="1" applyAlignment="1"/>
    <xf numFmtId="0" fontId="13" fillId="0" borderId="82" xfId="29" applyFont="1" applyFill="1" applyBorder="1" applyAlignment="1"/>
    <xf numFmtId="0" fontId="8" fillId="0" borderId="82" xfId="29" applyFont="1" applyFill="1" applyBorder="1" applyAlignment="1"/>
    <xf numFmtId="0" fontId="5" fillId="0" borderId="82" xfId="29" applyFont="1" applyFill="1" applyBorder="1" applyAlignment="1"/>
    <xf numFmtId="0" fontId="9" fillId="0" borderId="82" xfId="29" applyFont="1" applyFill="1" applyBorder="1" applyAlignment="1"/>
    <xf numFmtId="0" fontId="29" fillId="0" borderId="82" xfId="29" applyFont="1" applyFill="1" applyBorder="1" applyAlignment="1"/>
    <xf numFmtId="0" fontId="29" fillId="0" borderId="88" xfId="29" applyFont="1" applyFill="1" applyBorder="1" applyAlignment="1"/>
    <xf numFmtId="0" fontId="29" fillId="0" borderId="31" xfId="29" applyFont="1" applyFill="1" applyBorder="1" applyAlignment="1"/>
    <xf numFmtId="0" fontId="24" fillId="0" borderId="86" xfId="0" applyFont="1" applyFill="1" applyBorder="1"/>
    <xf numFmtId="0" fontId="5" fillId="0" borderId="77" xfId="29" applyFont="1" applyFill="1" applyBorder="1" applyAlignment="1"/>
    <xf numFmtId="0" fontId="29" fillId="0" borderId="76" xfId="28" applyFont="1" applyFill="1" applyBorder="1" applyAlignment="1"/>
    <xf numFmtId="0" fontId="29" fillId="0" borderId="77" xfId="28" applyFont="1" applyFill="1" applyBorder="1" applyAlignment="1"/>
    <xf numFmtId="164" fontId="78" fillId="2" borderId="29" xfId="349" applyNumberFormat="1" applyFont="1" applyFill="1" applyBorder="1" applyAlignment="1">
      <alignment horizontal="center" vertical="center"/>
    </xf>
    <xf numFmtId="0" fontId="45" fillId="2" borderId="10" xfId="0" applyFont="1" applyFill="1" applyBorder="1" applyAlignment="1">
      <alignment horizontal="center" vertical="center"/>
    </xf>
    <xf numFmtId="0" fontId="45" fillId="2" borderId="8" xfId="0" applyFont="1" applyFill="1" applyBorder="1" applyAlignment="1">
      <alignment horizontal="center" vertical="center"/>
    </xf>
    <xf numFmtId="0" fontId="11" fillId="0" borderId="85" xfId="0" applyFont="1" applyFill="1" applyBorder="1"/>
    <xf numFmtId="0" fontId="29" fillId="0" borderId="34" xfId="0" applyFont="1" applyFill="1" applyBorder="1"/>
    <xf numFmtId="49" fontId="29" fillId="0" borderId="76" xfId="29" applyNumberFormat="1" applyFont="1" applyFill="1" applyBorder="1" applyAlignment="1"/>
    <xf numFmtId="49" fontId="29" fillId="0" borderId="77" xfId="29" applyNumberFormat="1" applyFont="1" applyFill="1" applyBorder="1" applyAlignment="1"/>
    <xf numFmtId="0" fontId="26" fillId="0" borderId="77" xfId="29" applyFont="1" applyFill="1" applyBorder="1" applyAlignment="1"/>
    <xf numFmtId="0" fontId="21" fillId="0" borderId="77" xfId="29" applyFont="1" applyFill="1" applyBorder="1" applyAlignment="1"/>
    <xf numFmtId="0" fontId="7" fillId="0" borderId="77" xfId="29" applyFont="1" applyFill="1" applyBorder="1" applyAlignment="1"/>
    <xf numFmtId="0" fontId="14" fillId="0" borderId="77" xfId="29" applyFont="1" applyFill="1" applyBorder="1" applyAlignment="1"/>
    <xf numFmtId="0" fontId="13" fillId="0" borderId="77" xfId="29" applyFont="1" applyFill="1" applyBorder="1" applyAlignment="1"/>
    <xf numFmtId="0" fontId="8" fillId="0" borderId="77" xfId="29" applyFont="1" applyFill="1" applyBorder="1" applyAlignment="1"/>
    <xf numFmtId="0" fontId="6" fillId="0" borderId="77" xfId="29" applyFont="1" applyFill="1" applyBorder="1" applyAlignment="1"/>
    <xf numFmtId="0" fontId="17" fillId="0" borderId="77" xfId="29" applyFont="1" applyFill="1" applyBorder="1" applyAlignment="1"/>
    <xf numFmtId="0" fontId="15" fillId="0" borderId="77" xfId="29" applyFont="1" applyFill="1" applyBorder="1" applyAlignment="1"/>
    <xf numFmtId="0" fontId="77" fillId="0" borderId="0" xfId="0" applyFont="1" applyFill="1" applyBorder="1"/>
    <xf numFmtId="0" fontId="22" fillId="0" borderId="82" xfId="29" applyFont="1" applyFill="1" applyBorder="1" applyAlignment="1"/>
    <xf numFmtId="0" fontId="22" fillId="0" borderId="77" xfId="29" applyFont="1" applyFill="1" applyBorder="1" applyAlignment="1"/>
    <xf numFmtId="0" fontId="29" fillId="0" borderId="81" xfId="28" applyFont="1" applyFill="1" applyBorder="1" applyAlignment="1"/>
    <xf numFmtId="0" fontId="29" fillId="0" borderId="80" xfId="28" applyFont="1" applyFill="1" applyBorder="1" applyAlignment="1"/>
    <xf numFmtId="0" fontId="1" fillId="0" borderId="76" xfId="29" applyFont="1" applyFill="1" applyBorder="1" applyAlignment="1"/>
    <xf numFmtId="0" fontId="1" fillId="0" borderId="77" xfId="29" applyFont="1" applyFill="1" applyBorder="1" applyAlignment="1"/>
    <xf numFmtId="164" fontId="46" fillId="0" borderId="2" xfId="0" applyNumberFormat="1" applyFont="1" applyFill="1" applyBorder="1"/>
    <xf numFmtId="164" fontId="36" fillId="0" borderId="74" xfId="30" applyNumberFormat="1" applyFill="1" applyBorder="1"/>
    <xf numFmtId="49" fontId="45" fillId="4" borderId="75" xfId="157" applyNumberFormat="1" applyFont="1" applyFill="1" applyBorder="1" applyAlignment="1">
      <alignment horizontal="center" wrapText="1"/>
    </xf>
    <xf numFmtId="17" fontId="45" fillId="4" borderId="29" xfId="157" applyNumberFormat="1" applyFont="1" applyFill="1" applyBorder="1" applyAlignment="1">
      <alignment horizontal="center" wrapText="1"/>
    </xf>
    <xf numFmtId="0" fontId="76" fillId="3" borderId="69" xfId="349" applyFont="1" applyFill="1" applyBorder="1" applyAlignment="1">
      <alignment horizontal="center" vertical="center"/>
    </xf>
    <xf numFmtId="0" fontId="77" fillId="3" borderId="79" xfId="349" applyFont="1" applyFill="1" applyBorder="1" applyAlignment="1">
      <alignment horizontal="center" vertical="center"/>
    </xf>
    <xf numFmtId="0" fontId="77" fillId="3" borderId="67" xfId="349" applyFont="1" applyFill="1" applyBorder="1" applyAlignment="1">
      <alignment horizontal="center" vertical="center"/>
    </xf>
    <xf numFmtId="0" fontId="76" fillId="2" borderId="76" xfId="349" applyFont="1" applyFill="1" applyBorder="1" applyAlignment="1">
      <alignment horizontal="center" vertical="center" wrapText="1"/>
    </xf>
    <xf numFmtId="0" fontId="76" fillId="2" borderId="77" xfId="349" applyFont="1" applyFill="1" applyBorder="1" applyAlignment="1">
      <alignment horizontal="center" vertical="center"/>
    </xf>
    <xf numFmtId="0" fontId="76" fillId="2" borderId="78" xfId="349" applyFont="1" applyFill="1" applyBorder="1" applyAlignment="1">
      <alignment horizontal="center" vertical="center"/>
    </xf>
    <xf numFmtId="0" fontId="76" fillId="2" borderId="75" xfId="349" applyFont="1" applyFill="1" applyBorder="1" applyAlignment="1">
      <alignment horizontal="center" vertical="center" wrapText="1"/>
    </xf>
    <xf numFmtId="0" fontId="76" fillId="2" borderId="75" xfId="349" applyFont="1" applyFill="1" applyBorder="1" applyAlignment="1" applyProtection="1">
      <alignment horizontal="center" vertical="center" wrapText="1"/>
    </xf>
    <xf numFmtId="0" fontId="77" fillId="0" borderId="75" xfId="349" applyFont="1" applyBorder="1" applyAlignment="1">
      <alignment horizontal="center" vertical="center" wrapText="1"/>
    </xf>
    <xf numFmtId="49" fontId="45" fillId="4" borderId="27" xfId="157" applyNumberFormat="1" applyFont="1" applyFill="1" applyBorder="1" applyAlignment="1">
      <alignment horizontal="center" wrapText="1"/>
    </xf>
    <xf numFmtId="49" fontId="45" fillId="4" borderId="29" xfId="157" applyNumberFormat="1" applyFont="1" applyFill="1" applyBorder="1" applyAlignment="1">
      <alignment horizontal="center" wrapText="1"/>
    </xf>
    <xf numFmtId="0" fontId="45" fillId="3" borderId="27" xfId="0" applyFont="1" applyFill="1" applyBorder="1" applyAlignment="1">
      <alignment horizontal="center" vertical="center"/>
    </xf>
    <xf numFmtId="0" fontId="45" fillId="3" borderId="28" xfId="0" applyFont="1" applyFill="1" applyBorder="1" applyAlignment="1">
      <alignment horizontal="center" vertical="center"/>
    </xf>
    <xf numFmtId="0" fontId="45" fillId="3" borderId="29" xfId="0" applyFont="1" applyFill="1" applyBorder="1" applyAlignment="1">
      <alignment horizontal="center" vertical="center"/>
    </xf>
    <xf numFmtId="0" fontId="45" fillId="2" borderId="76" xfId="0" applyFont="1" applyFill="1" applyBorder="1" applyAlignment="1">
      <alignment horizontal="center" vertical="center" wrapText="1"/>
    </xf>
    <xf numFmtId="0" fontId="45" fillId="2" borderId="77" xfId="0" applyFont="1" applyFill="1" applyBorder="1" applyAlignment="1">
      <alignment horizontal="center" vertical="center" wrapText="1"/>
    </xf>
    <xf numFmtId="0" fontId="45" fillId="2" borderId="78" xfId="0" applyFont="1" applyFill="1" applyBorder="1" applyAlignment="1">
      <alignment horizontal="center" vertical="center" wrapText="1"/>
    </xf>
    <xf numFmtId="0" fontId="45" fillId="2" borderId="40" xfId="0" applyFont="1" applyFill="1" applyBorder="1" applyAlignment="1">
      <alignment horizontal="center" vertical="center"/>
    </xf>
    <xf numFmtId="0" fontId="45" fillId="2" borderId="65" xfId="0" applyFont="1" applyFill="1" applyBorder="1" applyAlignment="1">
      <alignment horizontal="center" vertical="center"/>
    </xf>
    <xf numFmtId="0" fontId="45" fillId="2" borderId="76" xfId="0" applyFont="1" applyFill="1" applyBorder="1" applyAlignment="1">
      <alignment horizontal="center" vertical="center"/>
    </xf>
    <xf numFmtId="0" fontId="45" fillId="2" borderId="77" xfId="0" applyFont="1" applyFill="1" applyBorder="1" applyAlignment="1">
      <alignment horizontal="center" vertical="center"/>
    </xf>
    <xf numFmtId="0" fontId="45" fillId="2" borderId="78" xfId="0" applyFont="1" applyFill="1" applyBorder="1" applyAlignment="1">
      <alignment horizontal="center" vertical="center"/>
    </xf>
    <xf numFmtId="0" fontId="45" fillId="2" borderId="21" xfId="0" applyFont="1" applyFill="1" applyBorder="1" applyAlignment="1">
      <alignment horizontal="center" vertical="center"/>
    </xf>
    <xf numFmtId="0" fontId="45" fillId="2" borderId="22" xfId="0" applyFont="1" applyFill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6" fillId="0" borderId="23" xfId="0" applyFont="1" applyBorder="1" applyAlignment="1">
      <alignment horizontal="center" vertical="center"/>
    </xf>
    <xf numFmtId="0" fontId="45" fillId="2" borderId="32" xfId="0" applyFont="1" applyFill="1" applyBorder="1" applyAlignment="1">
      <alignment horizontal="center" vertical="center"/>
    </xf>
    <xf numFmtId="0" fontId="45" fillId="2" borderId="15" xfId="0" applyFont="1" applyFill="1" applyBorder="1" applyAlignment="1">
      <alignment horizontal="center" vertical="center"/>
    </xf>
    <xf numFmtId="0" fontId="45" fillId="2" borderId="36" xfId="0" applyFont="1" applyFill="1" applyBorder="1" applyAlignment="1">
      <alignment horizontal="center" vertical="center"/>
    </xf>
    <xf numFmtId="0" fontId="45" fillId="2" borderId="5" xfId="0" applyFont="1" applyFill="1" applyBorder="1" applyAlignment="1">
      <alignment horizontal="center" vertical="center"/>
    </xf>
    <xf numFmtId="0" fontId="45" fillId="2" borderId="20" xfId="0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45" fillId="2" borderId="39" xfId="0" applyFont="1" applyFill="1" applyBorder="1" applyAlignment="1">
      <alignment horizontal="center" vertical="center"/>
    </xf>
    <xf numFmtId="0" fontId="45" fillId="2" borderId="41" xfId="0" applyFont="1" applyFill="1" applyBorder="1" applyAlignment="1">
      <alignment horizontal="center" vertical="center"/>
    </xf>
    <xf numFmtId="0" fontId="45" fillId="2" borderId="8" xfId="0" applyFont="1" applyFill="1" applyBorder="1" applyAlignment="1">
      <alignment horizontal="center" vertical="center"/>
    </xf>
    <xf numFmtId="0" fontId="45" fillId="2" borderId="10" xfId="0" applyFont="1" applyFill="1" applyBorder="1" applyAlignment="1">
      <alignment horizontal="center" vertical="center"/>
    </xf>
    <xf numFmtId="49" fontId="45" fillId="4" borderId="28" xfId="157" applyNumberFormat="1" applyFont="1" applyFill="1" applyBorder="1" applyAlignment="1">
      <alignment horizontal="center" wrapText="1"/>
    </xf>
    <xf numFmtId="0" fontId="46" fillId="0" borderId="65" xfId="0" applyFont="1" applyBorder="1" applyAlignment="1">
      <alignment horizontal="center" vertical="center"/>
    </xf>
    <xf numFmtId="0" fontId="46" fillId="0" borderId="83" xfId="0" applyFont="1" applyBorder="1" applyAlignment="1">
      <alignment horizontal="center" vertical="center"/>
    </xf>
    <xf numFmtId="167" fontId="45" fillId="2" borderId="29" xfId="0" applyNumberFormat="1" applyFont="1" applyFill="1" applyBorder="1" applyAlignment="1">
      <alignment horizontal="center"/>
    </xf>
    <xf numFmtId="167" fontId="45" fillId="2" borderId="75" xfId="0" applyNumberFormat="1" applyFont="1" applyFill="1" applyBorder="1" applyAlignment="1">
      <alignment horizontal="center"/>
    </xf>
    <xf numFmtId="0" fontId="45" fillId="3" borderId="6" xfId="0" applyFont="1" applyFill="1" applyBorder="1" applyAlignment="1">
      <alignment horizontal="center" vertical="center"/>
    </xf>
    <xf numFmtId="0" fontId="45" fillId="3" borderId="0" xfId="0" applyFont="1" applyFill="1" applyBorder="1" applyAlignment="1">
      <alignment horizontal="center" vertical="center"/>
    </xf>
    <xf numFmtId="0" fontId="45" fillId="3" borderId="9" xfId="0" applyFont="1" applyFill="1" applyBorder="1" applyAlignment="1">
      <alignment horizontal="center" vertical="center"/>
    </xf>
    <xf numFmtId="0" fontId="45" fillId="2" borderId="27" xfId="0" applyFont="1" applyFill="1" applyBorder="1" applyAlignment="1">
      <alignment horizontal="center"/>
    </xf>
    <xf numFmtId="0" fontId="45" fillId="2" borderId="28" xfId="0" applyFont="1" applyFill="1" applyBorder="1" applyAlignment="1">
      <alignment horizontal="center"/>
    </xf>
    <xf numFmtId="0" fontId="45" fillId="2" borderId="29" xfId="0" applyFont="1" applyFill="1" applyBorder="1" applyAlignment="1">
      <alignment horizontal="center"/>
    </xf>
    <xf numFmtId="0" fontId="45" fillId="2" borderId="6" xfId="0" applyFont="1" applyFill="1" applyBorder="1" applyAlignment="1">
      <alignment horizontal="center" vertical="center"/>
    </xf>
    <xf numFmtId="0" fontId="45" fillId="2" borderId="7" xfId="0" applyFont="1" applyFill="1" applyBorder="1" applyAlignment="1">
      <alignment horizontal="center" vertical="center"/>
    </xf>
  </cellXfs>
  <cellStyles count="4173">
    <cellStyle name="]_x000d__x000a_Zoomed=1_x000d__x000a_Row=0_x000d__x000a_Column=0_x000d__x000a_Height=0_x000d__x000a_Width=0_x000d__x000a_FontName=FoxFont_x000d__x000a_FontStyle=0_x000d__x000a_FontSize=9_x000d__x000a_PrtFontName=FoxPrin" xfId="2"/>
    <cellStyle name="]_x000d__x000a_Zoomed=1_x000d__x000a_Row=0_x000d__x000a_Column=0_x000d__x000a_Height=0_x000d__x000a_Width=0_x000d__x000a_FontName=FoxFont_x000d__x000a_FontStyle=0_x000d__x000a_FontSize=9_x000d__x000a_PrtFontName=FoxPrin 2" xfId="6"/>
    <cellStyle name="]_x000d__x000a_Zoomed=1_x000d__x000a_Row=0_x000d__x000a_Column=0_x000d__x000a_Height=0_x000d__x000a_Width=0_x000d__x000a_FontName=FoxFont_x000d__x000a_FontStyle=0_x000d__x000a_FontSize=9_x000d__x000a_PrtFontName=FoxPrin 2 2" xfId="152"/>
    <cellStyle name="]_x000d__x000a_Zoomed=1_x000d__x000a_Row=0_x000d__x000a_Column=0_x000d__x000a_Height=0_x000d__x000a_Width=0_x000d__x000a_FontName=FoxFont_x000d__x000a_FontStyle=0_x000d__x000a_FontSize=9_x000d__x000a_PrtFontName=FoxPrin 2 3" xfId="439"/>
    <cellStyle name="]_x000d__x000a_Zoomed=1_x000d__x000a_Row=0_x000d__x000a_Column=0_x000d__x000a_Height=0_x000d__x000a_Width=0_x000d__x000a_FontName=FoxFont_x000d__x000a_FontStyle=0_x000d__x000a_FontSize=9_x000d__x000a_PrtFontName=FoxPrin 3" xfId="5"/>
    <cellStyle name="]_x000d__x000a_Zoomed=1_x000d__x000a_Row=0_x000d__x000a_Column=0_x000d__x000a_Height=0_x000d__x000a_Width=0_x000d__x000a_FontName=FoxFont_x000d__x000a_FontStyle=0_x000d__x000a_FontSize=9_x000d__x000a_PrtFontName=FoxPrin 3 2" xfId="16"/>
    <cellStyle name="]_x000d__x000a_Zoomed=1_x000d__x000a_Row=0_x000d__x000a_Column=0_x000d__x000a_Height=0_x000d__x000a_Width=0_x000d__x000a_FontName=FoxFont_x000d__x000a_FontStyle=0_x000d__x000a_FontSize=9_x000d__x000a_PrtFontName=FoxPrin 4" xfId="13"/>
    <cellStyle name="]_x000d__x000a_Zoomed=1_x000d__x000a_Row=0_x000d__x000a_Column=0_x000d__x000a_Height=0_x000d__x000a_Width=0_x000d__x000a_FontName=FoxFont_x000d__x000a_FontStyle=0_x000d__x000a_FontSize=9_x000d__x000a_PrtFontName=FoxPrin 4 2" xfId="20"/>
    <cellStyle name="20% - Accent1 2" xfId="121"/>
    <cellStyle name="20% - Accent2 2" xfId="145"/>
    <cellStyle name="20% - Accent2 3" xfId="316"/>
    <cellStyle name="20% - Accent3 2" xfId="146"/>
    <cellStyle name="20% - Accent3 3" xfId="318"/>
    <cellStyle name="20% - Accent4 2" xfId="131"/>
    <cellStyle name="20% - Accent5 2" xfId="147"/>
    <cellStyle name="20% - Accent5 3" xfId="320"/>
    <cellStyle name="20% - Accent6 2" xfId="138"/>
    <cellStyle name="40% - Accent1 2" xfId="122"/>
    <cellStyle name="40% - Accent2 2" xfId="125"/>
    <cellStyle name="40% - Accent3 2" xfId="128"/>
    <cellStyle name="40% - Accent4 2" xfId="132"/>
    <cellStyle name="40% - Accent5 2" xfId="135"/>
    <cellStyle name="40% - Accent6 2" xfId="139"/>
    <cellStyle name="60% - Accent1 2" xfId="123"/>
    <cellStyle name="60% - Accent2 2" xfId="126"/>
    <cellStyle name="60% - Accent3 2" xfId="129"/>
    <cellStyle name="60% - Accent4 2" xfId="133"/>
    <cellStyle name="60% - Accent5 2" xfId="136"/>
    <cellStyle name="60% - Accent6 2" xfId="140"/>
    <cellStyle name="Accent1 2" xfId="120"/>
    <cellStyle name="Accent2 2" xfId="124"/>
    <cellStyle name="Accent3 2" xfId="127"/>
    <cellStyle name="Accent4 2" xfId="130"/>
    <cellStyle name="Accent5 2" xfId="134"/>
    <cellStyle name="Accent6 2" xfId="137"/>
    <cellStyle name="Bad 2" xfId="110"/>
    <cellStyle name="Calculation 2" xfId="114"/>
    <cellStyle name="Check Cell 2" xfId="116"/>
    <cellStyle name="Comma 2" xfId="321"/>
    <cellStyle name="Comma 2 2" xfId="322"/>
    <cellStyle name="Comma 3" xfId="323"/>
    <cellStyle name="Comma 3 2" xfId="324"/>
    <cellStyle name="Comma 3 2 2" xfId="493"/>
    <cellStyle name="Comma 3 2 2 2" xfId="1416"/>
    <cellStyle name="Comma 3 2 2 2 2" xfId="3977"/>
    <cellStyle name="Comma 3 2 2 2 3" xfId="2460"/>
    <cellStyle name="Comma 3 2 2 3" xfId="1108"/>
    <cellStyle name="Comma 3 2 2 3 2" xfId="3671"/>
    <cellStyle name="Comma 3 2 2 3 3" xfId="2154"/>
    <cellStyle name="Comma 3 2 2 4" xfId="765"/>
    <cellStyle name="Comma 3 2 2 4 2" xfId="3330"/>
    <cellStyle name="Comma 3 2 2 5" xfId="3058"/>
    <cellStyle name="Comma 3 2 2 6" xfId="1813"/>
    <cellStyle name="Comma 3 2 3" xfId="1289"/>
    <cellStyle name="Comma 3 2 3 2" xfId="3850"/>
    <cellStyle name="Comma 3 2 3 3" xfId="2333"/>
    <cellStyle name="Comma 3 2 4" xfId="959"/>
    <cellStyle name="Comma 3 2 4 2" xfId="3522"/>
    <cellStyle name="Comma 3 2 4 3" xfId="2005"/>
    <cellStyle name="Comma 3 2 5" xfId="615"/>
    <cellStyle name="Comma 3 2 5 2" xfId="3180"/>
    <cellStyle name="Comma 3 2 6" xfId="2908"/>
    <cellStyle name="Comma 3 2 7" xfId="1663"/>
    <cellStyle name="Comma 3 3" xfId="492"/>
    <cellStyle name="Comma 3 3 2" xfId="1415"/>
    <cellStyle name="Comma 3 3 2 2" xfId="3976"/>
    <cellStyle name="Comma 3 3 2 3" xfId="2459"/>
    <cellStyle name="Comma 3 3 3" xfId="1107"/>
    <cellStyle name="Comma 3 3 3 2" xfId="3670"/>
    <cellStyle name="Comma 3 3 3 3" xfId="2153"/>
    <cellStyle name="Comma 3 3 4" xfId="764"/>
    <cellStyle name="Comma 3 3 4 2" xfId="3329"/>
    <cellStyle name="Comma 3 3 5" xfId="3057"/>
    <cellStyle name="Comma 3 3 6" xfId="1812"/>
    <cellStyle name="Comma 3 4" xfId="1288"/>
    <cellStyle name="Comma 3 4 2" xfId="3849"/>
    <cellStyle name="Comma 3 4 3" xfId="2332"/>
    <cellStyle name="Comma 3 5" xfId="958"/>
    <cellStyle name="Comma 3 5 2" xfId="3521"/>
    <cellStyle name="Comma 3 5 3" xfId="2004"/>
    <cellStyle name="Comma 3 6" xfId="614"/>
    <cellStyle name="Comma 3 6 2" xfId="3179"/>
    <cellStyle name="Comma 3 7" xfId="2907"/>
    <cellStyle name="Comma 3 8" xfId="1662"/>
    <cellStyle name="Comma 4" xfId="325"/>
    <cellStyle name="Comma 4 2" xfId="326"/>
    <cellStyle name="Comma 5" xfId="327"/>
    <cellStyle name="Comma 5 2" xfId="494"/>
    <cellStyle name="Comma 5 2 2" xfId="1417"/>
    <cellStyle name="Comma 5 2 2 2" xfId="3978"/>
    <cellStyle name="Comma 5 2 2 3" xfId="2461"/>
    <cellStyle name="Comma 5 2 3" xfId="1109"/>
    <cellStyle name="Comma 5 2 3 2" xfId="3672"/>
    <cellStyle name="Comma 5 2 3 3" xfId="2155"/>
    <cellStyle name="Comma 5 2 4" xfId="766"/>
    <cellStyle name="Comma 5 2 4 2" xfId="3331"/>
    <cellStyle name="Comma 5 2 5" xfId="3059"/>
    <cellStyle name="Comma 5 2 6" xfId="1814"/>
    <cellStyle name="Comma 5 3" xfId="1291"/>
    <cellStyle name="Comma 5 3 2" xfId="3852"/>
    <cellStyle name="Comma 5 3 3" xfId="2335"/>
    <cellStyle name="Comma 5 4" xfId="960"/>
    <cellStyle name="Comma 5 4 2" xfId="3523"/>
    <cellStyle name="Comma 5 4 3" xfId="2006"/>
    <cellStyle name="Comma 5 5" xfId="616"/>
    <cellStyle name="Comma 5 5 2" xfId="3181"/>
    <cellStyle name="Comma 5 6" xfId="2909"/>
    <cellStyle name="Comma 5 7" xfId="1664"/>
    <cellStyle name="Explanatory Text 2" xfId="118"/>
    <cellStyle name="Good" xfId="28" builtinId="26"/>
    <cellStyle name="Good 2" xfId="109"/>
    <cellStyle name="Heading 1 2" xfId="105"/>
    <cellStyle name="Heading 2 2" xfId="106"/>
    <cellStyle name="Heading 3 2" xfId="107"/>
    <cellStyle name="Heading 4 2" xfId="108"/>
    <cellStyle name="Hyperlink 2" xfId="11"/>
    <cellStyle name="Input 2" xfId="112"/>
    <cellStyle name="Linked Cell 2" xfId="115"/>
    <cellStyle name="Neutral 2" xfId="111"/>
    <cellStyle name="Normal" xfId="0" builtinId="0"/>
    <cellStyle name="Normal 10" xfId="294"/>
    <cellStyle name="Normal 10 10" xfId="2883"/>
    <cellStyle name="Normal 10 11" xfId="1638"/>
    <cellStyle name="Normal 10 2" xfId="401"/>
    <cellStyle name="Normal 10 2 2" xfId="555"/>
    <cellStyle name="Normal 10 2 2 2" xfId="1474"/>
    <cellStyle name="Normal 10 2 2 2 2" xfId="4035"/>
    <cellStyle name="Normal 10 2 2 2 3" xfId="2518"/>
    <cellStyle name="Normal 10 2 2 3" xfId="1170"/>
    <cellStyle name="Normal 10 2 2 3 2" xfId="3733"/>
    <cellStyle name="Normal 10 2 2 3 3" xfId="2216"/>
    <cellStyle name="Normal 10 2 2 4" xfId="827"/>
    <cellStyle name="Normal 10 2 2 4 2" xfId="3392"/>
    <cellStyle name="Normal 10 2 2 5" xfId="3120"/>
    <cellStyle name="Normal 10 2 2 6" xfId="1875"/>
    <cellStyle name="Normal 10 2 3" xfId="1020"/>
    <cellStyle name="Normal 10 2 3 2" xfId="3583"/>
    <cellStyle name="Normal 10 2 3 3" xfId="2066"/>
    <cellStyle name="Normal 10 2 4" xfId="1354"/>
    <cellStyle name="Normal 10 2 4 2" xfId="3915"/>
    <cellStyle name="Normal 10 2 4 3" xfId="2398"/>
    <cellStyle name="Normal 10 2 5" xfId="895"/>
    <cellStyle name="Normal 10 2 5 2" xfId="3460"/>
    <cellStyle name="Normal 10 2 5 3" xfId="1943"/>
    <cellStyle name="Normal 10 2 6" xfId="677"/>
    <cellStyle name="Normal 10 2 6 2" xfId="3242"/>
    <cellStyle name="Normal 10 2 7" xfId="2970"/>
    <cellStyle name="Normal 10 2 8" xfId="1725"/>
    <cellStyle name="Normal 10 3" xfId="350"/>
    <cellStyle name="Normal 10 3 2" xfId="507"/>
    <cellStyle name="Normal 10 3 2 2" xfId="1429"/>
    <cellStyle name="Normal 10 3 2 2 2" xfId="3990"/>
    <cellStyle name="Normal 10 3 2 2 3" xfId="2473"/>
    <cellStyle name="Normal 10 3 2 3" xfId="1122"/>
    <cellStyle name="Normal 10 3 2 3 2" xfId="3685"/>
    <cellStyle name="Normal 10 3 2 3 3" xfId="2168"/>
    <cellStyle name="Normal 10 3 2 4" xfId="779"/>
    <cellStyle name="Normal 10 3 2 4 2" xfId="3344"/>
    <cellStyle name="Normal 10 3 2 5" xfId="3072"/>
    <cellStyle name="Normal 10 3 2 6" xfId="1827"/>
    <cellStyle name="Normal 10 3 3" xfId="1305"/>
    <cellStyle name="Normal 10 3 3 2" xfId="3866"/>
    <cellStyle name="Normal 10 3 3 3" xfId="2349"/>
    <cellStyle name="Normal 10 3 4" xfId="972"/>
    <cellStyle name="Normal 10 3 4 2" xfId="3535"/>
    <cellStyle name="Normal 10 3 4 3" xfId="2018"/>
    <cellStyle name="Normal 10 3 5" xfId="629"/>
    <cellStyle name="Normal 10 3 5 2" xfId="3194"/>
    <cellStyle name="Normal 10 3 6" xfId="2922"/>
    <cellStyle name="Normal 10 3 7" xfId="1677"/>
    <cellStyle name="Normal 10 4" xfId="468"/>
    <cellStyle name="Normal 10 4 2" xfId="1264"/>
    <cellStyle name="Normal 10 4 2 2" xfId="3825"/>
    <cellStyle name="Normal 10 4 2 3" xfId="2308"/>
    <cellStyle name="Normal 10 4 3" xfId="1083"/>
    <cellStyle name="Normal 10 4 3 2" xfId="3646"/>
    <cellStyle name="Normal 10 4 3 3" xfId="2129"/>
    <cellStyle name="Normal 10 4 4" xfId="740"/>
    <cellStyle name="Normal 10 4 4 2" xfId="3305"/>
    <cellStyle name="Normal 10 4 5" xfId="3033"/>
    <cellStyle name="Normal 10 4 6" xfId="1788"/>
    <cellStyle name="Normal 10 5" xfId="423"/>
    <cellStyle name="Normal 10 5 2" xfId="1376"/>
    <cellStyle name="Normal 10 5 2 2" xfId="3937"/>
    <cellStyle name="Normal 10 5 2 3" xfId="2420"/>
    <cellStyle name="Normal 10 5 3" xfId="1042"/>
    <cellStyle name="Normal 10 5 3 2" xfId="3605"/>
    <cellStyle name="Normal 10 5 3 3" xfId="2088"/>
    <cellStyle name="Normal 10 5 4" xfId="699"/>
    <cellStyle name="Normal 10 5 4 2" xfId="3264"/>
    <cellStyle name="Normal 10 5 5" xfId="2992"/>
    <cellStyle name="Normal 10 5 6" xfId="1747"/>
    <cellStyle name="Normal 10 6" xfId="935"/>
    <cellStyle name="Normal 10 6 2" xfId="3498"/>
    <cellStyle name="Normal 10 6 3" xfId="1981"/>
    <cellStyle name="Normal 10 7" xfId="1218"/>
    <cellStyle name="Normal 10 7 2" xfId="3780"/>
    <cellStyle name="Normal 10 7 3" xfId="2263"/>
    <cellStyle name="Normal 10 8" xfId="862"/>
    <cellStyle name="Normal 10 8 2" xfId="3427"/>
    <cellStyle name="Normal 10 8 3" xfId="1910"/>
    <cellStyle name="Normal 10 9" xfId="590"/>
    <cellStyle name="Normal 10 9 2" xfId="3155"/>
    <cellStyle name="Normal 11" xfId="359"/>
    <cellStyle name="Normal 11 2" xfId="516"/>
    <cellStyle name="Normal 11 2 2" xfId="1314"/>
    <cellStyle name="Normal 11 2 2 2" xfId="3875"/>
    <cellStyle name="Normal 11 2 2 3" xfId="2358"/>
    <cellStyle name="Normal 11 2 3" xfId="1131"/>
    <cellStyle name="Normal 11 2 3 2" xfId="3694"/>
    <cellStyle name="Normal 11 2 3 3" xfId="2177"/>
    <cellStyle name="Normal 11 2 4" xfId="788"/>
    <cellStyle name="Normal 11 2 4 2" xfId="3353"/>
    <cellStyle name="Normal 11 2 5" xfId="3081"/>
    <cellStyle name="Normal 11 2 6" xfId="1836"/>
    <cellStyle name="Normal 11 3" xfId="433"/>
    <cellStyle name="Normal 11 3 2" xfId="1386"/>
    <cellStyle name="Normal 11 3 2 2" xfId="3947"/>
    <cellStyle name="Normal 11 3 2 3" xfId="2430"/>
    <cellStyle name="Normal 11 3 3" xfId="1052"/>
    <cellStyle name="Normal 11 3 3 2" xfId="3615"/>
    <cellStyle name="Normal 11 3 3 3" xfId="2098"/>
    <cellStyle name="Normal 11 3 4" xfId="709"/>
    <cellStyle name="Normal 11 3 4 2" xfId="3274"/>
    <cellStyle name="Normal 11 3 5" xfId="3002"/>
    <cellStyle name="Normal 11 3 6" xfId="1757"/>
    <cellStyle name="Normal 11 4" xfId="1228"/>
    <cellStyle name="Normal 11 4 2" xfId="3790"/>
    <cellStyle name="Normal 11 4 3" xfId="2273"/>
    <cellStyle name="Normal 11 5" xfId="981"/>
    <cellStyle name="Normal 11 5 2" xfId="3544"/>
    <cellStyle name="Normal 11 5 3" xfId="2027"/>
    <cellStyle name="Normal 11 6" xfId="638"/>
    <cellStyle name="Normal 11 6 2" xfId="3203"/>
    <cellStyle name="Normal 11 7" xfId="2931"/>
    <cellStyle name="Normal 11 8" xfId="1686"/>
    <cellStyle name="Normal 12" xfId="304"/>
    <cellStyle name="Normal 12 10" xfId="1648"/>
    <cellStyle name="Normal 12 2" xfId="363"/>
    <cellStyle name="Normal 12 2 2" xfId="520"/>
    <cellStyle name="Normal 12 2 2 2" xfId="1439"/>
    <cellStyle name="Normal 12 2 2 2 2" xfId="4000"/>
    <cellStyle name="Normal 12 2 2 2 3" xfId="2483"/>
    <cellStyle name="Normal 12 2 2 3" xfId="1135"/>
    <cellStyle name="Normal 12 2 2 3 2" xfId="3698"/>
    <cellStyle name="Normal 12 2 2 3 3" xfId="2181"/>
    <cellStyle name="Normal 12 2 2 4" xfId="792"/>
    <cellStyle name="Normal 12 2 2 4 2" xfId="3357"/>
    <cellStyle name="Normal 12 2 2 5" xfId="3085"/>
    <cellStyle name="Normal 12 2 2 6" xfId="1840"/>
    <cellStyle name="Normal 12 2 3" xfId="1318"/>
    <cellStyle name="Normal 12 2 3 2" xfId="3879"/>
    <cellStyle name="Normal 12 2 3 3" xfId="2362"/>
    <cellStyle name="Normal 12 2 4" xfId="985"/>
    <cellStyle name="Normal 12 2 4 2" xfId="3548"/>
    <cellStyle name="Normal 12 2 4 3" xfId="2031"/>
    <cellStyle name="Normal 12 2 5" xfId="642"/>
    <cellStyle name="Normal 12 2 5 2" xfId="3207"/>
    <cellStyle name="Normal 12 2 6" xfId="2935"/>
    <cellStyle name="Normal 12 2 7" xfId="1690"/>
    <cellStyle name="Normal 12 3" xfId="478"/>
    <cellStyle name="Normal 12 3 2" xfId="1274"/>
    <cellStyle name="Normal 12 3 2 2" xfId="3835"/>
    <cellStyle name="Normal 12 3 2 3" xfId="2318"/>
    <cellStyle name="Normal 12 3 3" xfId="1093"/>
    <cellStyle name="Normal 12 3 3 2" xfId="3656"/>
    <cellStyle name="Normal 12 3 3 3" xfId="2139"/>
    <cellStyle name="Normal 12 3 4" xfId="750"/>
    <cellStyle name="Normal 12 3 4 2" xfId="3315"/>
    <cellStyle name="Normal 12 3 5" xfId="3043"/>
    <cellStyle name="Normal 12 3 6" xfId="1798"/>
    <cellStyle name="Normal 12 4" xfId="438"/>
    <cellStyle name="Normal 12 4 2" xfId="1391"/>
    <cellStyle name="Normal 12 4 2 2" xfId="3952"/>
    <cellStyle name="Normal 12 4 2 3" xfId="2435"/>
    <cellStyle name="Normal 12 4 3" xfId="1057"/>
    <cellStyle name="Normal 12 4 3 2" xfId="3620"/>
    <cellStyle name="Normal 12 4 3 3" xfId="2103"/>
    <cellStyle name="Normal 12 4 4" xfId="714"/>
    <cellStyle name="Normal 12 4 4 2" xfId="3279"/>
    <cellStyle name="Normal 12 4 5" xfId="3007"/>
    <cellStyle name="Normal 12 4 6" xfId="1762"/>
    <cellStyle name="Normal 12 5" xfId="945"/>
    <cellStyle name="Normal 12 5 2" xfId="3508"/>
    <cellStyle name="Normal 12 5 3" xfId="1991"/>
    <cellStyle name="Normal 12 6" xfId="1235"/>
    <cellStyle name="Normal 12 6 2" xfId="3797"/>
    <cellStyle name="Normal 12 6 3" xfId="2280"/>
    <cellStyle name="Normal 12 7" xfId="905"/>
    <cellStyle name="Normal 12 7 2" xfId="3470"/>
    <cellStyle name="Normal 12 7 3" xfId="1953"/>
    <cellStyle name="Normal 12 8" xfId="600"/>
    <cellStyle name="Normal 12 8 2" xfId="3165"/>
    <cellStyle name="Normal 12 9" xfId="2893"/>
    <cellStyle name="Normal 13" xfId="349"/>
    <cellStyle name="Normal 2" xfId="4"/>
    <cellStyle name="Normal 2 2" xfId="7"/>
    <cellStyle name="Normal 2 2 2" xfId="329"/>
    <cellStyle name="Normal 2 2 3" xfId="330"/>
    <cellStyle name="Normal 2 2 3 2" xfId="496"/>
    <cellStyle name="Normal 2 2 3 2 2" xfId="837"/>
    <cellStyle name="Normal 2 2 3 2 2 2" xfId="1293"/>
    <cellStyle name="Normal 2 2 3 2 2 2 2" xfId="3854"/>
    <cellStyle name="Normal 2 2 3 2 2 2 3" xfId="2337"/>
    <cellStyle name="Normal 2 2 3 2 2 3" xfId="3402"/>
    <cellStyle name="Normal 2 2 3 2 2 4" xfId="1885"/>
    <cellStyle name="Normal 2 2 3 2 3" xfId="1111"/>
    <cellStyle name="Normal 2 2 3 2 3 2" xfId="3674"/>
    <cellStyle name="Normal 2 2 3 2 3 3" xfId="2157"/>
    <cellStyle name="Normal 2 2 3 2 4" xfId="768"/>
    <cellStyle name="Normal 2 2 3 2 4 2" xfId="3333"/>
    <cellStyle name="Normal 2 2 3 2 5" xfId="3061"/>
    <cellStyle name="Normal 2 2 3 2 6" xfId="1816"/>
    <cellStyle name="Normal 2 2 3 3" xfId="437"/>
    <cellStyle name="Normal 2 2 3 3 2" xfId="1390"/>
    <cellStyle name="Normal 2 2 3 3 2 2" xfId="3951"/>
    <cellStyle name="Normal 2 2 3 3 2 3" xfId="2434"/>
    <cellStyle name="Normal 2 2 3 3 3" xfId="1056"/>
    <cellStyle name="Normal 2 2 3 3 3 2" xfId="3619"/>
    <cellStyle name="Normal 2 2 3 3 3 3" xfId="2102"/>
    <cellStyle name="Normal 2 2 3 3 4" xfId="713"/>
    <cellStyle name="Normal 2 2 3 3 4 2" xfId="3278"/>
    <cellStyle name="Normal 2 2 3 3 5" xfId="3006"/>
    <cellStyle name="Normal 2 2 3 3 6" xfId="1761"/>
    <cellStyle name="Normal 2 2 3 4" xfId="1234"/>
    <cellStyle name="Normal 2 2 3 4 2" xfId="3796"/>
    <cellStyle name="Normal 2 2 3 4 3" xfId="2279"/>
    <cellStyle name="Normal 2 2 3 5" xfId="906"/>
    <cellStyle name="Normal 2 2 3 5 2" xfId="3471"/>
    <cellStyle name="Normal 2 2 3 5 3" xfId="1954"/>
    <cellStyle name="Normal 2 2 3 6" xfId="618"/>
    <cellStyle name="Normal 2 2 3 6 2" xfId="3183"/>
    <cellStyle name="Normal 2 2 3 7" xfId="2911"/>
    <cellStyle name="Normal 2 2 3 8" xfId="1666"/>
    <cellStyle name="Normal 2 3" xfId="8"/>
    <cellStyle name="Normal 2 3 2" xfId="17"/>
    <cellStyle name="Normal 2 3 2 2" xfId="332"/>
    <cellStyle name="Normal 2 3 2 3" xfId="1194"/>
    <cellStyle name="Normal 2 4" xfId="104"/>
    <cellStyle name="Normal 2 4 10" xfId="1187"/>
    <cellStyle name="Normal 2 4 10 2" xfId="3750"/>
    <cellStyle name="Normal 2 4 10 3" xfId="2233"/>
    <cellStyle name="Normal 2 4 11" xfId="844"/>
    <cellStyle name="Normal 2 4 11 2" xfId="3409"/>
    <cellStyle name="Normal 2 4 11 3" xfId="1892"/>
    <cellStyle name="Normal 2 4 12" xfId="571"/>
    <cellStyle name="Normal 2 4 12 2" xfId="3136"/>
    <cellStyle name="Normal 2 4 13" xfId="2738"/>
    <cellStyle name="Normal 2 4 14" xfId="1619"/>
    <cellStyle name="Normal 2 4 2" xfId="160"/>
    <cellStyle name="Normal 2 4 2 10" xfId="594"/>
    <cellStyle name="Normal 2 4 2 10 2" xfId="3159"/>
    <cellStyle name="Normal 2 4 2 11" xfId="2750"/>
    <cellStyle name="Normal 2 4 2 12" xfId="1642"/>
    <cellStyle name="Normal 2 4 2 2" xfId="262"/>
    <cellStyle name="Normal 2 4 2 2 2" xfId="559"/>
    <cellStyle name="Normal 2 4 2 2 2 2" xfId="1478"/>
    <cellStyle name="Normal 2 4 2 2 2 2 2" xfId="4039"/>
    <cellStyle name="Normal 2 4 2 2 2 2 3" xfId="2522"/>
    <cellStyle name="Normal 2 4 2 2 2 3" xfId="1174"/>
    <cellStyle name="Normal 2 4 2 2 2 3 2" xfId="3737"/>
    <cellStyle name="Normal 2 4 2 2 2 3 3" xfId="2220"/>
    <cellStyle name="Normal 2 4 2 2 2 4" xfId="831"/>
    <cellStyle name="Normal 2 4 2 2 2 4 2" xfId="3396"/>
    <cellStyle name="Normal 2 4 2 2 2 5" xfId="3124"/>
    <cellStyle name="Normal 2 4 2 2 2 6" xfId="1879"/>
    <cellStyle name="Normal 2 4 2 2 3" xfId="405"/>
    <cellStyle name="Normal 2 4 2 2 3 2" xfId="1598"/>
    <cellStyle name="Normal 2 4 2 2 3 2 2" xfId="4158"/>
    <cellStyle name="Normal 2 4 2 2 3 2 3" xfId="2641"/>
    <cellStyle name="Normal 2 4 2 2 3 3" xfId="1024"/>
    <cellStyle name="Normal 2 4 2 2 3 3 2" xfId="3587"/>
    <cellStyle name="Normal 2 4 2 2 3 4" xfId="2974"/>
    <cellStyle name="Normal 2 4 2 2 3 5" xfId="2070"/>
    <cellStyle name="Normal 2 4 2 2 4" xfId="1358"/>
    <cellStyle name="Normal 2 4 2 2 4 2" xfId="3919"/>
    <cellStyle name="Normal 2 4 2 2 4 3" xfId="2402"/>
    <cellStyle name="Normal 2 4 2 2 5" xfId="899"/>
    <cellStyle name="Normal 2 4 2 2 5 2" xfId="3464"/>
    <cellStyle name="Normal 2 4 2 2 5 3" xfId="1947"/>
    <cellStyle name="Normal 2 4 2 2 6" xfId="681"/>
    <cellStyle name="Normal 2 4 2 2 6 2" xfId="3246"/>
    <cellStyle name="Normal 2 4 2 2 7" xfId="2851"/>
    <cellStyle name="Normal 2 4 2 2 8" xfId="1729"/>
    <cellStyle name="Normal 2 4 2 3" xfId="353"/>
    <cellStyle name="Normal 2 4 2 3 2" xfId="510"/>
    <cellStyle name="Normal 2 4 2 3 2 2" xfId="1432"/>
    <cellStyle name="Normal 2 4 2 3 2 2 2" xfId="3993"/>
    <cellStyle name="Normal 2 4 2 3 2 2 3" xfId="2476"/>
    <cellStyle name="Normal 2 4 2 3 2 3" xfId="1125"/>
    <cellStyle name="Normal 2 4 2 3 2 3 2" xfId="3688"/>
    <cellStyle name="Normal 2 4 2 3 2 3 3" xfId="2171"/>
    <cellStyle name="Normal 2 4 2 3 2 4" xfId="782"/>
    <cellStyle name="Normal 2 4 2 3 2 4 2" xfId="3347"/>
    <cellStyle name="Normal 2 4 2 3 2 5" xfId="3075"/>
    <cellStyle name="Normal 2 4 2 3 2 6" xfId="1830"/>
    <cellStyle name="Normal 2 4 2 3 3" xfId="1308"/>
    <cellStyle name="Normal 2 4 2 3 3 2" xfId="3869"/>
    <cellStyle name="Normal 2 4 2 3 3 3" xfId="2352"/>
    <cellStyle name="Normal 2 4 2 3 4" xfId="975"/>
    <cellStyle name="Normal 2 4 2 3 4 2" xfId="3538"/>
    <cellStyle name="Normal 2 4 2 3 4 3" xfId="2021"/>
    <cellStyle name="Normal 2 4 2 3 5" xfId="632"/>
    <cellStyle name="Normal 2 4 2 3 5 2" xfId="3197"/>
    <cellStyle name="Normal 2 4 2 3 6" xfId="2925"/>
    <cellStyle name="Normal 2 4 2 3 7" xfId="1680"/>
    <cellStyle name="Normal 2 4 2 4" xfId="334"/>
    <cellStyle name="Normal 2 4 2 5" xfId="472"/>
    <cellStyle name="Normal 2 4 2 5 2" xfId="1268"/>
    <cellStyle name="Normal 2 4 2 5 2 2" xfId="3829"/>
    <cellStyle name="Normal 2 4 2 5 2 3" xfId="2312"/>
    <cellStyle name="Normal 2 4 2 5 3" xfId="1087"/>
    <cellStyle name="Normal 2 4 2 5 3 2" xfId="3650"/>
    <cellStyle name="Normal 2 4 2 5 3 3" xfId="2133"/>
    <cellStyle name="Normal 2 4 2 5 4" xfId="744"/>
    <cellStyle name="Normal 2 4 2 5 4 2" xfId="3309"/>
    <cellStyle name="Normal 2 4 2 5 5" xfId="3037"/>
    <cellStyle name="Normal 2 4 2 5 6" xfId="1792"/>
    <cellStyle name="Normal 2 4 2 6" xfId="427"/>
    <cellStyle name="Normal 2 4 2 6 2" xfId="1380"/>
    <cellStyle name="Normal 2 4 2 6 2 2" xfId="3941"/>
    <cellStyle name="Normal 2 4 2 6 2 3" xfId="2424"/>
    <cellStyle name="Normal 2 4 2 6 3" xfId="1046"/>
    <cellStyle name="Normal 2 4 2 6 3 2" xfId="3609"/>
    <cellStyle name="Normal 2 4 2 6 3 3" xfId="2092"/>
    <cellStyle name="Normal 2 4 2 6 4" xfId="703"/>
    <cellStyle name="Normal 2 4 2 6 4 2" xfId="3268"/>
    <cellStyle name="Normal 2 4 2 6 5" xfId="2996"/>
    <cellStyle name="Normal 2 4 2 6 6" xfId="1751"/>
    <cellStyle name="Normal 2 4 2 7" xfId="298"/>
    <cellStyle name="Normal 2 4 2 7 2" xfId="1568"/>
    <cellStyle name="Normal 2 4 2 7 2 2" xfId="4128"/>
    <cellStyle name="Normal 2 4 2 7 2 3" xfId="2611"/>
    <cellStyle name="Normal 2 4 2 7 3" xfId="939"/>
    <cellStyle name="Normal 2 4 2 7 3 2" xfId="3502"/>
    <cellStyle name="Normal 2 4 2 7 4" xfId="2887"/>
    <cellStyle name="Normal 2 4 2 7 5" xfId="1985"/>
    <cellStyle name="Normal 2 4 2 8" xfId="1222"/>
    <cellStyle name="Normal 2 4 2 8 2" xfId="3784"/>
    <cellStyle name="Normal 2 4 2 8 3" xfId="2267"/>
    <cellStyle name="Normal 2 4 2 9" xfId="866"/>
    <cellStyle name="Normal 2 4 2 9 2" xfId="3431"/>
    <cellStyle name="Normal 2 4 2 9 3" xfId="1914"/>
    <cellStyle name="Normal 2 4 3" xfId="250"/>
    <cellStyle name="Normal 2 4 3 10" xfId="1630"/>
    <cellStyle name="Normal 2 4 3 2" xfId="393"/>
    <cellStyle name="Normal 2 4 3 2 2" xfId="547"/>
    <cellStyle name="Normal 2 4 3 2 2 2" xfId="1466"/>
    <cellStyle name="Normal 2 4 3 2 2 2 2" xfId="4027"/>
    <cellStyle name="Normal 2 4 3 2 2 2 3" xfId="2510"/>
    <cellStyle name="Normal 2 4 3 2 2 3" xfId="1162"/>
    <cellStyle name="Normal 2 4 3 2 2 3 2" xfId="3725"/>
    <cellStyle name="Normal 2 4 3 2 2 3 3" xfId="2208"/>
    <cellStyle name="Normal 2 4 3 2 2 4" xfId="819"/>
    <cellStyle name="Normal 2 4 3 2 2 4 2" xfId="3384"/>
    <cellStyle name="Normal 2 4 3 2 2 5" xfId="3112"/>
    <cellStyle name="Normal 2 4 3 2 2 6" xfId="1867"/>
    <cellStyle name="Normal 2 4 3 2 3" xfId="1012"/>
    <cellStyle name="Normal 2 4 3 2 3 2" xfId="3575"/>
    <cellStyle name="Normal 2 4 3 2 3 3" xfId="2058"/>
    <cellStyle name="Normal 2 4 3 2 4" xfId="1346"/>
    <cellStyle name="Normal 2 4 3 2 4 2" xfId="3907"/>
    <cellStyle name="Normal 2 4 3 2 4 3" xfId="2390"/>
    <cellStyle name="Normal 2 4 3 2 5" xfId="887"/>
    <cellStyle name="Normal 2 4 3 2 5 2" xfId="3452"/>
    <cellStyle name="Normal 2 4 3 2 5 3" xfId="1935"/>
    <cellStyle name="Normal 2 4 3 2 6" xfId="669"/>
    <cellStyle name="Normal 2 4 3 2 6 2" xfId="3234"/>
    <cellStyle name="Normal 2 4 3 2 7" xfId="2962"/>
    <cellStyle name="Normal 2 4 3 2 8" xfId="1717"/>
    <cellStyle name="Normal 2 4 3 3" xfId="370"/>
    <cellStyle name="Normal 2 4 3 3 2" xfId="525"/>
    <cellStyle name="Normal 2 4 3 3 2 2" xfId="1444"/>
    <cellStyle name="Normal 2 4 3 3 2 2 2" xfId="4005"/>
    <cellStyle name="Normal 2 4 3 3 2 2 3" xfId="2488"/>
    <cellStyle name="Normal 2 4 3 3 2 3" xfId="1140"/>
    <cellStyle name="Normal 2 4 3 3 2 3 2" xfId="3703"/>
    <cellStyle name="Normal 2 4 3 3 2 3 3" xfId="2186"/>
    <cellStyle name="Normal 2 4 3 3 2 4" xfId="797"/>
    <cellStyle name="Normal 2 4 3 3 2 4 2" xfId="3362"/>
    <cellStyle name="Normal 2 4 3 3 2 5" xfId="3090"/>
    <cellStyle name="Normal 2 4 3 3 2 6" xfId="1845"/>
    <cellStyle name="Normal 2 4 3 3 3" xfId="1324"/>
    <cellStyle name="Normal 2 4 3 3 3 2" xfId="3885"/>
    <cellStyle name="Normal 2 4 3 3 3 3" xfId="2368"/>
    <cellStyle name="Normal 2 4 3 3 4" xfId="990"/>
    <cellStyle name="Normal 2 4 3 3 4 2" xfId="3553"/>
    <cellStyle name="Normal 2 4 3 3 4 3" xfId="2036"/>
    <cellStyle name="Normal 2 4 3 3 5" xfId="647"/>
    <cellStyle name="Normal 2 4 3 3 5 2" xfId="3212"/>
    <cellStyle name="Normal 2 4 3 3 6" xfId="2940"/>
    <cellStyle name="Normal 2 4 3 3 7" xfId="1695"/>
    <cellStyle name="Normal 2 4 3 4" xfId="333"/>
    <cellStyle name="Normal 2 4 3 5" xfId="460"/>
    <cellStyle name="Normal 2 4 3 5 2" xfId="1256"/>
    <cellStyle name="Normal 2 4 3 5 2 2" xfId="3817"/>
    <cellStyle name="Normal 2 4 3 5 2 3" xfId="2300"/>
    <cellStyle name="Normal 2 4 3 5 3" xfId="1075"/>
    <cellStyle name="Normal 2 4 3 5 3 2" xfId="3638"/>
    <cellStyle name="Normal 2 4 3 5 3 3" xfId="2121"/>
    <cellStyle name="Normal 2 4 3 5 4" xfId="732"/>
    <cellStyle name="Normal 2 4 3 5 4 2" xfId="3297"/>
    <cellStyle name="Normal 2 4 3 5 5" xfId="3025"/>
    <cellStyle name="Normal 2 4 3 5 6" xfId="1780"/>
    <cellStyle name="Normal 2 4 3 6" xfId="286"/>
    <cellStyle name="Normal 2 4 3 6 2" xfId="1510"/>
    <cellStyle name="Normal 2 4 3 6 2 2" xfId="4071"/>
    <cellStyle name="Normal 2 4 3 6 2 3" xfId="2554"/>
    <cellStyle name="Normal 2 4 3 6 3" xfId="927"/>
    <cellStyle name="Normal 2 4 3 6 3 2" xfId="3490"/>
    <cellStyle name="Normal 2 4 3 6 4" xfId="2875"/>
    <cellStyle name="Normal 2 4 3 6 5" xfId="1973"/>
    <cellStyle name="Normal 2 4 3 7" xfId="854"/>
    <cellStyle name="Normal 2 4 3 7 2" xfId="3419"/>
    <cellStyle name="Normal 2 4 3 7 3" xfId="1902"/>
    <cellStyle name="Normal 2 4 3 8" xfId="582"/>
    <cellStyle name="Normal 2 4 3 8 2" xfId="3147"/>
    <cellStyle name="Normal 2 4 3 9" xfId="2839"/>
    <cellStyle name="Normal 2 4 4" xfId="383"/>
    <cellStyle name="Normal 2 4 4 2" xfId="537"/>
    <cellStyle name="Normal 2 4 4 2 2" xfId="1456"/>
    <cellStyle name="Normal 2 4 4 2 2 2" xfId="4017"/>
    <cellStyle name="Normal 2 4 4 2 2 3" xfId="2500"/>
    <cellStyle name="Normal 2 4 4 2 3" xfId="1152"/>
    <cellStyle name="Normal 2 4 4 2 3 2" xfId="3715"/>
    <cellStyle name="Normal 2 4 4 2 3 3" xfId="2198"/>
    <cellStyle name="Normal 2 4 4 2 4" xfId="809"/>
    <cellStyle name="Normal 2 4 4 2 4 2" xfId="3374"/>
    <cellStyle name="Normal 2 4 4 2 5" xfId="3102"/>
    <cellStyle name="Normal 2 4 4 2 6" xfId="1857"/>
    <cellStyle name="Normal 2 4 4 3" xfId="1002"/>
    <cellStyle name="Normal 2 4 4 3 2" xfId="3565"/>
    <cellStyle name="Normal 2 4 4 3 3" xfId="2048"/>
    <cellStyle name="Normal 2 4 4 4" xfId="1336"/>
    <cellStyle name="Normal 2 4 4 4 2" xfId="3897"/>
    <cellStyle name="Normal 2 4 4 4 3" xfId="2380"/>
    <cellStyle name="Normal 2 4 4 5" xfId="877"/>
    <cellStyle name="Normal 2 4 4 5 2" xfId="3442"/>
    <cellStyle name="Normal 2 4 4 5 3" xfId="1925"/>
    <cellStyle name="Normal 2 4 4 6" xfId="659"/>
    <cellStyle name="Normal 2 4 4 6 2" xfId="3224"/>
    <cellStyle name="Normal 2 4 4 7" xfId="2952"/>
    <cellStyle name="Normal 2 4 4 8" xfId="1707"/>
    <cellStyle name="Normal 2 4 5" xfId="342"/>
    <cellStyle name="Normal 2 4 5 2" xfId="503"/>
    <cellStyle name="Normal 2 4 5 2 2" xfId="1425"/>
    <cellStyle name="Normal 2 4 5 2 2 2" xfId="3986"/>
    <cellStyle name="Normal 2 4 5 2 2 3" xfId="2469"/>
    <cellStyle name="Normal 2 4 5 2 3" xfId="1118"/>
    <cellStyle name="Normal 2 4 5 2 3 2" xfId="3681"/>
    <cellStyle name="Normal 2 4 5 2 3 3" xfId="2164"/>
    <cellStyle name="Normal 2 4 5 2 4" xfId="775"/>
    <cellStyle name="Normal 2 4 5 2 4 2" xfId="3340"/>
    <cellStyle name="Normal 2 4 5 2 5" xfId="3068"/>
    <cellStyle name="Normal 2 4 5 2 6" xfId="1823"/>
    <cellStyle name="Normal 2 4 5 3" xfId="1301"/>
    <cellStyle name="Normal 2 4 5 3 2" xfId="3862"/>
    <cellStyle name="Normal 2 4 5 3 3" xfId="2345"/>
    <cellStyle name="Normal 2 4 5 4" xfId="968"/>
    <cellStyle name="Normal 2 4 5 4 2" xfId="3531"/>
    <cellStyle name="Normal 2 4 5 4 3" xfId="2014"/>
    <cellStyle name="Normal 2 4 5 5" xfId="625"/>
    <cellStyle name="Normal 2 4 5 5 2" xfId="3190"/>
    <cellStyle name="Normal 2 4 5 6" xfId="2918"/>
    <cellStyle name="Normal 2 4 5 7" xfId="1673"/>
    <cellStyle name="Normal 2 4 6" xfId="308"/>
    <cellStyle name="Normal 2 4 6 2" xfId="482"/>
    <cellStyle name="Normal 2 4 6 2 2" xfId="1405"/>
    <cellStyle name="Normal 2 4 6 2 2 2" xfId="3966"/>
    <cellStyle name="Normal 2 4 6 2 2 3" xfId="2449"/>
    <cellStyle name="Normal 2 4 6 2 3" xfId="1097"/>
    <cellStyle name="Normal 2 4 6 2 3 2" xfId="3660"/>
    <cellStyle name="Normal 2 4 6 2 3 3" xfId="2143"/>
    <cellStyle name="Normal 2 4 6 2 4" xfId="754"/>
    <cellStyle name="Normal 2 4 6 2 4 2" xfId="3319"/>
    <cellStyle name="Normal 2 4 6 2 5" xfId="3047"/>
    <cellStyle name="Normal 2 4 6 2 6" xfId="1802"/>
    <cellStyle name="Normal 2 4 6 3" xfId="1278"/>
    <cellStyle name="Normal 2 4 6 3 2" xfId="3839"/>
    <cellStyle name="Normal 2 4 6 3 3" xfId="2322"/>
    <cellStyle name="Normal 2 4 6 4" xfId="949"/>
    <cellStyle name="Normal 2 4 6 4 2" xfId="3512"/>
    <cellStyle name="Normal 2 4 6 4 3" xfId="1995"/>
    <cellStyle name="Normal 2 4 6 5" xfId="604"/>
    <cellStyle name="Normal 2 4 6 5 2" xfId="3169"/>
    <cellStyle name="Normal 2 4 6 6" xfId="2897"/>
    <cellStyle name="Normal 2 4 6 7" xfId="1652"/>
    <cellStyle name="Normal 2 4 7" xfId="449"/>
    <cellStyle name="Normal 2 4 7 2" xfId="1245"/>
    <cellStyle name="Normal 2 4 7 2 2" xfId="3806"/>
    <cellStyle name="Normal 2 4 7 2 3" xfId="2289"/>
    <cellStyle name="Normal 2 4 7 3" xfId="1064"/>
    <cellStyle name="Normal 2 4 7 3 2" xfId="3627"/>
    <cellStyle name="Normal 2 4 7 3 3" xfId="2110"/>
    <cellStyle name="Normal 2 4 7 4" xfId="721"/>
    <cellStyle name="Normal 2 4 7 4 2" xfId="3286"/>
    <cellStyle name="Normal 2 4 7 5" xfId="3014"/>
    <cellStyle name="Normal 2 4 7 6" xfId="1769"/>
    <cellStyle name="Normal 2 4 8" xfId="415"/>
    <cellStyle name="Normal 2 4 8 2" xfId="1368"/>
    <cellStyle name="Normal 2 4 8 2 2" xfId="3929"/>
    <cellStyle name="Normal 2 4 8 2 3" xfId="2412"/>
    <cellStyle name="Normal 2 4 8 3" xfId="1034"/>
    <cellStyle name="Normal 2 4 8 3 2" xfId="3597"/>
    <cellStyle name="Normal 2 4 8 3 3" xfId="2080"/>
    <cellStyle name="Normal 2 4 8 4" xfId="691"/>
    <cellStyle name="Normal 2 4 8 4 2" xfId="3256"/>
    <cellStyle name="Normal 2 4 8 5" xfId="2984"/>
    <cellStyle name="Normal 2 4 8 6" xfId="1739"/>
    <cellStyle name="Normal 2 4 9" xfId="275"/>
    <cellStyle name="Normal 2 4 9 2" xfId="1485"/>
    <cellStyle name="Normal 2 4 9 2 2" xfId="4046"/>
    <cellStyle name="Normal 2 4 9 2 3" xfId="2529"/>
    <cellStyle name="Normal 2 4 9 3" xfId="916"/>
    <cellStyle name="Normal 2 4 9 3 2" xfId="3479"/>
    <cellStyle name="Normal 2 4 9 4" xfId="2864"/>
    <cellStyle name="Normal 2 4 9 5" xfId="1962"/>
    <cellStyle name="Normal 2 5" xfId="31"/>
    <cellStyle name="Normal 2 5 10" xfId="278"/>
    <cellStyle name="Normal 2 5 10 2" xfId="1562"/>
    <cellStyle name="Normal 2 5 10 2 2" xfId="4122"/>
    <cellStyle name="Normal 2 5 10 2 3" xfId="2605"/>
    <cellStyle name="Normal 2 5 10 3" xfId="919"/>
    <cellStyle name="Normal 2 5 10 3 2" xfId="3482"/>
    <cellStyle name="Normal 2 5 10 4" xfId="2867"/>
    <cellStyle name="Normal 2 5 10 5" xfId="1965"/>
    <cellStyle name="Normal 2 5 11" xfId="1207"/>
    <cellStyle name="Normal 2 5 11 2" xfId="3769"/>
    <cellStyle name="Normal 2 5 11 3" xfId="2252"/>
    <cellStyle name="Normal 2 5 12" xfId="847"/>
    <cellStyle name="Normal 2 5 12 2" xfId="3412"/>
    <cellStyle name="Normal 2 5 12 3" xfId="1895"/>
    <cellStyle name="Normal 2 5 13" xfId="574"/>
    <cellStyle name="Normal 2 5 13 2" xfId="3139"/>
    <cellStyle name="Normal 2 5 14" xfId="2670"/>
    <cellStyle name="Normal 2 5 15" xfId="1622"/>
    <cellStyle name="Normal 2 5 2" xfId="56"/>
    <cellStyle name="Normal 2 5 2 10" xfId="2695"/>
    <cellStyle name="Normal 2 5 2 11" xfId="1637"/>
    <cellStyle name="Normal 2 5 2 2" xfId="207"/>
    <cellStyle name="Normal 2 5 2 2 2" xfId="554"/>
    <cellStyle name="Normal 2 5 2 2 2 2" xfId="1473"/>
    <cellStyle name="Normal 2 5 2 2 2 2 2" xfId="4034"/>
    <cellStyle name="Normal 2 5 2 2 2 2 3" xfId="2517"/>
    <cellStyle name="Normal 2 5 2 2 2 3" xfId="1169"/>
    <cellStyle name="Normal 2 5 2 2 2 3 2" xfId="3732"/>
    <cellStyle name="Normal 2 5 2 2 2 3 3" xfId="2215"/>
    <cellStyle name="Normal 2 5 2 2 2 4" xfId="826"/>
    <cellStyle name="Normal 2 5 2 2 2 4 2" xfId="3391"/>
    <cellStyle name="Normal 2 5 2 2 2 5" xfId="3119"/>
    <cellStyle name="Normal 2 5 2 2 2 6" xfId="1874"/>
    <cellStyle name="Normal 2 5 2 2 3" xfId="400"/>
    <cellStyle name="Normal 2 5 2 2 3 2" xfId="1595"/>
    <cellStyle name="Normal 2 5 2 2 3 2 2" xfId="4155"/>
    <cellStyle name="Normal 2 5 2 2 3 2 3" xfId="2638"/>
    <cellStyle name="Normal 2 5 2 2 3 3" xfId="1019"/>
    <cellStyle name="Normal 2 5 2 2 3 3 2" xfId="3582"/>
    <cellStyle name="Normal 2 5 2 2 3 4" xfId="2969"/>
    <cellStyle name="Normal 2 5 2 2 3 5" xfId="2065"/>
    <cellStyle name="Normal 2 5 2 2 4" xfId="1353"/>
    <cellStyle name="Normal 2 5 2 2 4 2" xfId="3914"/>
    <cellStyle name="Normal 2 5 2 2 4 3" xfId="2397"/>
    <cellStyle name="Normal 2 5 2 2 5" xfId="894"/>
    <cellStyle name="Normal 2 5 2 2 5 2" xfId="3459"/>
    <cellStyle name="Normal 2 5 2 2 5 3" xfId="1942"/>
    <cellStyle name="Normal 2 5 2 2 6" xfId="676"/>
    <cellStyle name="Normal 2 5 2 2 6 2" xfId="3241"/>
    <cellStyle name="Normal 2 5 2 2 7" xfId="2796"/>
    <cellStyle name="Normal 2 5 2 2 8" xfId="1724"/>
    <cellStyle name="Normal 2 5 2 3" xfId="331"/>
    <cellStyle name="Normal 2 5 2 3 2" xfId="497"/>
    <cellStyle name="Normal 2 5 2 3 2 2" xfId="1419"/>
    <cellStyle name="Normal 2 5 2 3 2 2 2" xfId="3980"/>
    <cellStyle name="Normal 2 5 2 3 2 2 3" xfId="2463"/>
    <cellStyle name="Normal 2 5 2 3 2 3" xfId="1112"/>
    <cellStyle name="Normal 2 5 2 3 2 3 2" xfId="3675"/>
    <cellStyle name="Normal 2 5 2 3 2 3 3" xfId="2158"/>
    <cellStyle name="Normal 2 5 2 3 2 4" xfId="769"/>
    <cellStyle name="Normal 2 5 2 3 2 4 2" xfId="3334"/>
    <cellStyle name="Normal 2 5 2 3 2 5" xfId="3062"/>
    <cellStyle name="Normal 2 5 2 3 2 6" xfId="1817"/>
    <cellStyle name="Normal 2 5 2 3 3" xfId="1294"/>
    <cellStyle name="Normal 2 5 2 3 3 2" xfId="3855"/>
    <cellStyle name="Normal 2 5 2 3 3 3" xfId="2338"/>
    <cellStyle name="Normal 2 5 2 3 4" xfId="962"/>
    <cellStyle name="Normal 2 5 2 3 4 2" xfId="3525"/>
    <cellStyle name="Normal 2 5 2 3 4 3" xfId="2008"/>
    <cellStyle name="Normal 2 5 2 3 5" xfId="619"/>
    <cellStyle name="Normal 2 5 2 3 5 2" xfId="3184"/>
    <cellStyle name="Normal 2 5 2 3 6" xfId="2912"/>
    <cellStyle name="Normal 2 5 2 3 7" xfId="1667"/>
    <cellStyle name="Normal 2 5 2 4" xfId="467"/>
    <cellStyle name="Normal 2 5 2 4 2" xfId="1263"/>
    <cellStyle name="Normal 2 5 2 4 2 2" xfId="3824"/>
    <cellStyle name="Normal 2 5 2 4 2 3" xfId="2307"/>
    <cellStyle name="Normal 2 5 2 4 3" xfId="1082"/>
    <cellStyle name="Normal 2 5 2 4 3 2" xfId="3645"/>
    <cellStyle name="Normal 2 5 2 4 3 3" xfId="2128"/>
    <cellStyle name="Normal 2 5 2 4 4" xfId="739"/>
    <cellStyle name="Normal 2 5 2 4 4 2" xfId="3304"/>
    <cellStyle name="Normal 2 5 2 4 5" xfId="3032"/>
    <cellStyle name="Normal 2 5 2 4 6" xfId="1787"/>
    <cellStyle name="Normal 2 5 2 5" xfId="422"/>
    <cellStyle name="Normal 2 5 2 5 2" xfId="1375"/>
    <cellStyle name="Normal 2 5 2 5 2 2" xfId="3936"/>
    <cellStyle name="Normal 2 5 2 5 2 3" xfId="2419"/>
    <cellStyle name="Normal 2 5 2 5 3" xfId="1041"/>
    <cellStyle name="Normal 2 5 2 5 3 2" xfId="3604"/>
    <cellStyle name="Normal 2 5 2 5 3 3" xfId="2087"/>
    <cellStyle name="Normal 2 5 2 5 4" xfId="698"/>
    <cellStyle name="Normal 2 5 2 5 4 2" xfId="3263"/>
    <cellStyle name="Normal 2 5 2 5 5" xfId="2991"/>
    <cellStyle name="Normal 2 5 2 5 6" xfId="1746"/>
    <cellStyle name="Normal 2 5 2 6" xfId="293"/>
    <cellStyle name="Normal 2 5 2 6 2" xfId="1493"/>
    <cellStyle name="Normal 2 5 2 6 2 2" xfId="4054"/>
    <cellStyle name="Normal 2 5 2 6 2 3" xfId="2537"/>
    <cellStyle name="Normal 2 5 2 6 3" xfId="934"/>
    <cellStyle name="Normal 2 5 2 6 3 2" xfId="3497"/>
    <cellStyle name="Normal 2 5 2 6 4" xfId="2882"/>
    <cellStyle name="Normal 2 5 2 6 5" xfId="1980"/>
    <cellStyle name="Normal 2 5 2 7" xfId="1216"/>
    <cellStyle name="Normal 2 5 2 7 2" xfId="3778"/>
    <cellStyle name="Normal 2 5 2 7 3" xfId="2261"/>
    <cellStyle name="Normal 2 5 2 8" xfId="861"/>
    <cellStyle name="Normal 2 5 2 8 2" xfId="3426"/>
    <cellStyle name="Normal 2 5 2 8 3" xfId="1909"/>
    <cellStyle name="Normal 2 5 2 9" xfId="589"/>
    <cellStyle name="Normal 2 5 2 9 2" xfId="3154"/>
    <cellStyle name="Normal 2 5 3" xfId="143"/>
    <cellStyle name="Normal 2 5 3 10" xfId="2741"/>
    <cellStyle name="Normal 2 5 3 11" xfId="1645"/>
    <cellStyle name="Normal 2 5 3 2" xfId="253"/>
    <cellStyle name="Normal 2 5 3 2 2" xfId="562"/>
    <cellStyle name="Normal 2 5 3 2 2 2" xfId="1481"/>
    <cellStyle name="Normal 2 5 3 2 2 2 2" xfId="4042"/>
    <cellStyle name="Normal 2 5 3 2 2 2 3" xfId="2525"/>
    <cellStyle name="Normal 2 5 3 2 2 3" xfId="1177"/>
    <cellStyle name="Normal 2 5 3 2 2 3 2" xfId="3740"/>
    <cellStyle name="Normal 2 5 3 2 2 3 3" xfId="2223"/>
    <cellStyle name="Normal 2 5 3 2 2 4" xfId="834"/>
    <cellStyle name="Normal 2 5 3 2 2 4 2" xfId="3399"/>
    <cellStyle name="Normal 2 5 3 2 2 5" xfId="3127"/>
    <cellStyle name="Normal 2 5 3 2 2 6" xfId="1882"/>
    <cellStyle name="Normal 2 5 3 2 3" xfId="408"/>
    <cellStyle name="Normal 2 5 3 2 3 2" xfId="1601"/>
    <cellStyle name="Normal 2 5 3 2 3 2 2" xfId="4161"/>
    <cellStyle name="Normal 2 5 3 2 3 2 3" xfId="2644"/>
    <cellStyle name="Normal 2 5 3 2 3 3" xfId="1027"/>
    <cellStyle name="Normal 2 5 3 2 3 3 2" xfId="3590"/>
    <cellStyle name="Normal 2 5 3 2 3 4" xfId="2977"/>
    <cellStyle name="Normal 2 5 3 2 3 5" xfId="2073"/>
    <cellStyle name="Normal 2 5 3 2 4" xfId="1361"/>
    <cellStyle name="Normal 2 5 3 2 4 2" xfId="3922"/>
    <cellStyle name="Normal 2 5 3 2 4 3" xfId="2405"/>
    <cellStyle name="Normal 2 5 3 2 5" xfId="902"/>
    <cellStyle name="Normal 2 5 3 2 5 2" xfId="3467"/>
    <cellStyle name="Normal 2 5 3 2 5 3" xfId="1950"/>
    <cellStyle name="Normal 2 5 3 2 6" xfId="684"/>
    <cellStyle name="Normal 2 5 3 2 6 2" xfId="3249"/>
    <cellStyle name="Normal 2 5 3 2 7" xfId="2842"/>
    <cellStyle name="Normal 2 5 3 2 8" xfId="1732"/>
    <cellStyle name="Normal 2 5 3 3" xfId="356"/>
    <cellStyle name="Normal 2 5 3 3 2" xfId="513"/>
    <cellStyle name="Normal 2 5 3 3 2 2" xfId="1435"/>
    <cellStyle name="Normal 2 5 3 3 2 2 2" xfId="3996"/>
    <cellStyle name="Normal 2 5 3 3 2 2 3" xfId="2479"/>
    <cellStyle name="Normal 2 5 3 3 2 3" xfId="1128"/>
    <cellStyle name="Normal 2 5 3 3 2 3 2" xfId="3691"/>
    <cellStyle name="Normal 2 5 3 3 2 3 3" xfId="2174"/>
    <cellStyle name="Normal 2 5 3 3 2 4" xfId="785"/>
    <cellStyle name="Normal 2 5 3 3 2 4 2" xfId="3350"/>
    <cellStyle name="Normal 2 5 3 3 2 5" xfId="3078"/>
    <cellStyle name="Normal 2 5 3 3 2 6" xfId="1833"/>
    <cellStyle name="Normal 2 5 3 3 3" xfId="1311"/>
    <cellStyle name="Normal 2 5 3 3 3 2" xfId="3872"/>
    <cellStyle name="Normal 2 5 3 3 3 3" xfId="2355"/>
    <cellStyle name="Normal 2 5 3 3 4" xfId="978"/>
    <cellStyle name="Normal 2 5 3 3 4 2" xfId="3541"/>
    <cellStyle name="Normal 2 5 3 3 4 3" xfId="2024"/>
    <cellStyle name="Normal 2 5 3 3 5" xfId="635"/>
    <cellStyle name="Normal 2 5 3 3 5 2" xfId="3200"/>
    <cellStyle name="Normal 2 5 3 3 6" xfId="2928"/>
    <cellStyle name="Normal 2 5 3 3 7" xfId="1683"/>
    <cellStyle name="Normal 2 5 3 4" xfId="475"/>
    <cellStyle name="Normal 2 5 3 4 2" xfId="1271"/>
    <cellStyle name="Normal 2 5 3 4 2 2" xfId="3832"/>
    <cellStyle name="Normal 2 5 3 4 2 3" xfId="2315"/>
    <cellStyle name="Normal 2 5 3 4 3" xfId="1090"/>
    <cellStyle name="Normal 2 5 3 4 3 2" xfId="3653"/>
    <cellStyle name="Normal 2 5 3 4 3 3" xfId="2136"/>
    <cellStyle name="Normal 2 5 3 4 4" xfId="747"/>
    <cellStyle name="Normal 2 5 3 4 4 2" xfId="3312"/>
    <cellStyle name="Normal 2 5 3 4 5" xfId="3040"/>
    <cellStyle name="Normal 2 5 3 4 6" xfId="1795"/>
    <cellStyle name="Normal 2 5 3 5" xfId="430"/>
    <cellStyle name="Normal 2 5 3 5 2" xfId="1383"/>
    <cellStyle name="Normal 2 5 3 5 2 2" xfId="3944"/>
    <cellStyle name="Normal 2 5 3 5 2 3" xfId="2427"/>
    <cellStyle name="Normal 2 5 3 5 3" xfId="1049"/>
    <cellStyle name="Normal 2 5 3 5 3 2" xfId="3612"/>
    <cellStyle name="Normal 2 5 3 5 3 3" xfId="2095"/>
    <cellStyle name="Normal 2 5 3 5 4" xfId="706"/>
    <cellStyle name="Normal 2 5 3 5 4 2" xfId="3271"/>
    <cellStyle name="Normal 2 5 3 5 5" xfId="2999"/>
    <cellStyle name="Normal 2 5 3 5 6" xfId="1754"/>
    <cellStyle name="Normal 2 5 3 6" xfId="301"/>
    <cellStyle name="Normal 2 5 3 6 2" xfId="1210"/>
    <cellStyle name="Normal 2 5 3 6 2 2" xfId="3772"/>
    <cellStyle name="Normal 2 5 3 6 2 3" xfId="2255"/>
    <cellStyle name="Normal 2 5 3 6 3" xfId="942"/>
    <cellStyle name="Normal 2 5 3 6 3 2" xfId="3505"/>
    <cellStyle name="Normal 2 5 3 6 4" xfId="2890"/>
    <cellStyle name="Normal 2 5 3 6 5" xfId="1988"/>
    <cellStyle name="Normal 2 5 3 7" xfId="1225"/>
    <cellStyle name="Normal 2 5 3 7 2" xfId="3787"/>
    <cellStyle name="Normal 2 5 3 7 3" xfId="2270"/>
    <cellStyle name="Normal 2 5 3 8" xfId="869"/>
    <cellStyle name="Normal 2 5 3 8 2" xfId="3434"/>
    <cellStyle name="Normal 2 5 3 8 3" xfId="1917"/>
    <cellStyle name="Normal 2 5 3 9" xfId="597"/>
    <cellStyle name="Normal 2 5 3 9 2" xfId="3162"/>
    <cellStyle name="Normal 2 5 4" xfId="163"/>
    <cellStyle name="Normal 2 5 4 10" xfId="1633"/>
    <cellStyle name="Normal 2 5 4 2" xfId="265"/>
    <cellStyle name="Normal 2 5 4 2 2" xfId="550"/>
    <cellStyle name="Normal 2 5 4 2 2 2" xfId="1469"/>
    <cellStyle name="Normal 2 5 4 2 2 2 2" xfId="4030"/>
    <cellStyle name="Normal 2 5 4 2 2 2 3" xfId="2513"/>
    <cellStyle name="Normal 2 5 4 2 2 3" xfId="1165"/>
    <cellStyle name="Normal 2 5 4 2 2 3 2" xfId="3728"/>
    <cellStyle name="Normal 2 5 4 2 2 3 3" xfId="2211"/>
    <cellStyle name="Normal 2 5 4 2 2 4" xfId="822"/>
    <cellStyle name="Normal 2 5 4 2 2 4 2" xfId="3387"/>
    <cellStyle name="Normal 2 5 4 2 2 5" xfId="3115"/>
    <cellStyle name="Normal 2 5 4 2 2 6" xfId="1870"/>
    <cellStyle name="Normal 2 5 4 2 3" xfId="396"/>
    <cellStyle name="Normal 2 5 4 2 3 2" xfId="1592"/>
    <cellStyle name="Normal 2 5 4 2 3 2 2" xfId="4152"/>
    <cellStyle name="Normal 2 5 4 2 3 2 3" xfId="2635"/>
    <cellStyle name="Normal 2 5 4 2 3 3" xfId="1015"/>
    <cellStyle name="Normal 2 5 4 2 3 3 2" xfId="3578"/>
    <cellStyle name="Normal 2 5 4 2 3 4" xfId="2965"/>
    <cellStyle name="Normal 2 5 4 2 3 5" xfId="2061"/>
    <cellStyle name="Normal 2 5 4 2 4" xfId="1349"/>
    <cellStyle name="Normal 2 5 4 2 4 2" xfId="3910"/>
    <cellStyle name="Normal 2 5 4 2 4 3" xfId="2393"/>
    <cellStyle name="Normal 2 5 4 2 5" xfId="890"/>
    <cellStyle name="Normal 2 5 4 2 5 2" xfId="3455"/>
    <cellStyle name="Normal 2 5 4 2 5 3" xfId="1938"/>
    <cellStyle name="Normal 2 5 4 2 6" xfId="672"/>
    <cellStyle name="Normal 2 5 4 2 6 2" xfId="3237"/>
    <cellStyle name="Normal 2 5 4 2 7" xfId="2854"/>
    <cellStyle name="Normal 2 5 4 2 8" xfId="1720"/>
    <cellStyle name="Normal 2 5 4 3" xfId="373"/>
    <cellStyle name="Normal 2 5 4 3 2" xfId="528"/>
    <cellStyle name="Normal 2 5 4 3 2 2" xfId="1447"/>
    <cellStyle name="Normal 2 5 4 3 2 2 2" xfId="4008"/>
    <cellStyle name="Normal 2 5 4 3 2 2 3" xfId="2491"/>
    <cellStyle name="Normal 2 5 4 3 2 3" xfId="1143"/>
    <cellStyle name="Normal 2 5 4 3 2 3 2" xfId="3706"/>
    <cellStyle name="Normal 2 5 4 3 2 3 3" xfId="2189"/>
    <cellStyle name="Normal 2 5 4 3 2 4" xfId="800"/>
    <cellStyle name="Normal 2 5 4 3 2 4 2" xfId="3365"/>
    <cellStyle name="Normal 2 5 4 3 2 5" xfId="3093"/>
    <cellStyle name="Normal 2 5 4 3 2 6" xfId="1848"/>
    <cellStyle name="Normal 2 5 4 3 3" xfId="1327"/>
    <cellStyle name="Normal 2 5 4 3 3 2" xfId="3888"/>
    <cellStyle name="Normal 2 5 4 3 3 3" xfId="2371"/>
    <cellStyle name="Normal 2 5 4 3 4" xfId="993"/>
    <cellStyle name="Normal 2 5 4 3 4 2" xfId="3556"/>
    <cellStyle name="Normal 2 5 4 3 4 3" xfId="2039"/>
    <cellStyle name="Normal 2 5 4 3 5" xfId="650"/>
    <cellStyle name="Normal 2 5 4 3 5 2" xfId="3215"/>
    <cellStyle name="Normal 2 5 4 3 6" xfId="2943"/>
    <cellStyle name="Normal 2 5 4 3 7" xfId="1698"/>
    <cellStyle name="Normal 2 5 4 4" xfId="463"/>
    <cellStyle name="Normal 2 5 4 4 2" xfId="1398"/>
    <cellStyle name="Normal 2 5 4 4 2 2" xfId="3959"/>
    <cellStyle name="Normal 2 5 4 4 2 3" xfId="2442"/>
    <cellStyle name="Normal 2 5 4 4 3" xfId="1078"/>
    <cellStyle name="Normal 2 5 4 4 3 2" xfId="3641"/>
    <cellStyle name="Normal 2 5 4 4 3 3" xfId="2124"/>
    <cellStyle name="Normal 2 5 4 4 4" xfId="735"/>
    <cellStyle name="Normal 2 5 4 4 4 2" xfId="3300"/>
    <cellStyle name="Normal 2 5 4 4 5" xfId="3028"/>
    <cellStyle name="Normal 2 5 4 4 6" xfId="1783"/>
    <cellStyle name="Normal 2 5 4 5" xfId="289"/>
    <cellStyle name="Normal 2 5 4 5 2" xfId="1517"/>
    <cellStyle name="Normal 2 5 4 5 2 2" xfId="4077"/>
    <cellStyle name="Normal 2 5 4 5 2 3" xfId="2560"/>
    <cellStyle name="Normal 2 5 4 5 3" xfId="930"/>
    <cellStyle name="Normal 2 5 4 5 3 2" xfId="3493"/>
    <cellStyle name="Normal 2 5 4 5 4" xfId="2878"/>
    <cellStyle name="Normal 2 5 4 5 5" xfId="1976"/>
    <cellStyle name="Normal 2 5 4 6" xfId="1259"/>
    <cellStyle name="Normal 2 5 4 6 2" xfId="3820"/>
    <cellStyle name="Normal 2 5 4 6 3" xfId="2303"/>
    <cellStyle name="Normal 2 5 4 7" xfId="857"/>
    <cellStyle name="Normal 2 5 4 7 2" xfId="3422"/>
    <cellStyle name="Normal 2 5 4 7 3" xfId="1905"/>
    <cellStyle name="Normal 2 5 4 8" xfId="585"/>
    <cellStyle name="Normal 2 5 4 8 2" xfId="3150"/>
    <cellStyle name="Normal 2 5 4 9" xfId="2753"/>
    <cellStyle name="Normal 2 5 5" xfId="182"/>
    <cellStyle name="Normal 2 5 5 2" xfId="540"/>
    <cellStyle name="Normal 2 5 5 2 2" xfId="1459"/>
    <cellStyle name="Normal 2 5 5 2 2 2" xfId="4020"/>
    <cellStyle name="Normal 2 5 5 2 2 3" xfId="2503"/>
    <cellStyle name="Normal 2 5 5 2 3" xfId="1155"/>
    <cellStyle name="Normal 2 5 5 2 3 2" xfId="3718"/>
    <cellStyle name="Normal 2 5 5 2 3 3" xfId="2201"/>
    <cellStyle name="Normal 2 5 5 2 4" xfId="812"/>
    <cellStyle name="Normal 2 5 5 2 4 2" xfId="3377"/>
    <cellStyle name="Normal 2 5 5 2 5" xfId="3105"/>
    <cellStyle name="Normal 2 5 5 2 6" xfId="1860"/>
    <cellStyle name="Normal 2 5 5 3" xfId="386"/>
    <cellStyle name="Normal 2 5 5 3 2" xfId="1586"/>
    <cellStyle name="Normal 2 5 5 3 2 2" xfId="4146"/>
    <cellStyle name="Normal 2 5 5 3 2 3" xfId="2629"/>
    <cellStyle name="Normal 2 5 5 3 3" xfId="1005"/>
    <cellStyle name="Normal 2 5 5 3 3 2" xfId="3568"/>
    <cellStyle name="Normal 2 5 5 3 4" xfId="2955"/>
    <cellStyle name="Normal 2 5 5 3 5" xfId="2051"/>
    <cellStyle name="Normal 2 5 5 4" xfId="1339"/>
    <cellStyle name="Normal 2 5 5 4 2" xfId="3900"/>
    <cellStyle name="Normal 2 5 5 4 3" xfId="2383"/>
    <cellStyle name="Normal 2 5 5 5" xfId="880"/>
    <cellStyle name="Normal 2 5 5 5 2" xfId="3445"/>
    <cellStyle name="Normal 2 5 5 5 3" xfId="1928"/>
    <cellStyle name="Normal 2 5 5 6" xfId="662"/>
    <cellStyle name="Normal 2 5 5 6 2" xfId="3227"/>
    <cellStyle name="Normal 2 5 5 7" xfId="2771"/>
    <cellStyle name="Normal 2 5 5 8" xfId="1710"/>
    <cellStyle name="Normal 2 5 6" xfId="339"/>
    <cellStyle name="Normal 2 5 6 2" xfId="500"/>
    <cellStyle name="Normal 2 5 6 2 2" xfId="1422"/>
    <cellStyle name="Normal 2 5 6 2 2 2" xfId="3983"/>
    <cellStyle name="Normal 2 5 6 2 2 3" xfId="2466"/>
    <cellStyle name="Normal 2 5 6 2 3" xfId="1115"/>
    <cellStyle name="Normal 2 5 6 2 3 2" xfId="3678"/>
    <cellStyle name="Normal 2 5 6 2 3 3" xfId="2161"/>
    <cellStyle name="Normal 2 5 6 2 4" xfId="772"/>
    <cellStyle name="Normal 2 5 6 2 4 2" xfId="3337"/>
    <cellStyle name="Normal 2 5 6 2 5" xfId="3065"/>
    <cellStyle name="Normal 2 5 6 2 6" xfId="1820"/>
    <cellStyle name="Normal 2 5 6 3" xfId="1298"/>
    <cellStyle name="Normal 2 5 6 3 2" xfId="3859"/>
    <cellStyle name="Normal 2 5 6 3 3" xfId="2342"/>
    <cellStyle name="Normal 2 5 6 4" xfId="965"/>
    <cellStyle name="Normal 2 5 6 4 2" xfId="3528"/>
    <cellStyle name="Normal 2 5 6 4 3" xfId="2011"/>
    <cellStyle name="Normal 2 5 6 5" xfId="622"/>
    <cellStyle name="Normal 2 5 6 5 2" xfId="3187"/>
    <cellStyle name="Normal 2 5 6 6" xfId="2915"/>
    <cellStyle name="Normal 2 5 6 7" xfId="1670"/>
    <cellStyle name="Normal 2 5 7" xfId="311"/>
    <cellStyle name="Normal 2 5 7 2" xfId="485"/>
    <cellStyle name="Normal 2 5 7 2 2" xfId="1408"/>
    <cellStyle name="Normal 2 5 7 2 2 2" xfId="3969"/>
    <cellStyle name="Normal 2 5 7 2 2 3" xfId="2452"/>
    <cellStyle name="Normal 2 5 7 2 3" xfId="1100"/>
    <cellStyle name="Normal 2 5 7 2 3 2" xfId="3663"/>
    <cellStyle name="Normal 2 5 7 2 3 3" xfId="2146"/>
    <cellStyle name="Normal 2 5 7 2 4" xfId="757"/>
    <cellStyle name="Normal 2 5 7 2 4 2" xfId="3322"/>
    <cellStyle name="Normal 2 5 7 2 5" xfId="3050"/>
    <cellStyle name="Normal 2 5 7 2 6" xfId="1805"/>
    <cellStyle name="Normal 2 5 7 3" xfId="1281"/>
    <cellStyle name="Normal 2 5 7 3 2" xfId="3842"/>
    <cellStyle name="Normal 2 5 7 3 3" xfId="2325"/>
    <cellStyle name="Normal 2 5 7 4" xfId="952"/>
    <cellStyle name="Normal 2 5 7 4 2" xfId="3515"/>
    <cellStyle name="Normal 2 5 7 4 3" xfId="1998"/>
    <cellStyle name="Normal 2 5 7 5" xfId="607"/>
    <cellStyle name="Normal 2 5 7 5 2" xfId="3172"/>
    <cellStyle name="Normal 2 5 7 6" xfId="2900"/>
    <cellStyle name="Normal 2 5 7 7" xfId="1655"/>
    <cellStyle name="Normal 2 5 8" xfId="452"/>
    <cellStyle name="Normal 2 5 8 2" xfId="1248"/>
    <cellStyle name="Normal 2 5 8 2 2" xfId="3809"/>
    <cellStyle name="Normal 2 5 8 2 3" xfId="2292"/>
    <cellStyle name="Normal 2 5 8 3" xfId="1067"/>
    <cellStyle name="Normal 2 5 8 3 2" xfId="3630"/>
    <cellStyle name="Normal 2 5 8 3 3" xfId="2113"/>
    <cellStyle name="Normal 2 5 8 4" xfId="724"/>
    <cellStyle name="Normal 2 5 8 4 2" xfId="3289"/>
    <cellStyle name="Normal 2 5 8 5" xfId="3017"/>
    <cellStyle name="Normal 2 5 8 6" xfId="1772"/>
    <cellStyle name="Normal 2 5 9" xfId="418"/>
    <cellStyle name="Normal 2 5 9 2" xfId="1371"/>
    <cellStyle name="Normal 2 5 9 2 2" xfId="3932"/>
    <cellStyle name="Normal 2 5 9 2 3" xfId="2415"/>
    <cellStyle name="Normal 2 5 9 3" xfId="1037"/>
    <cellStyle name="Normal 2 5 9 3 2" xfId="3600"/>
    <cellStyle name="Normal 2 5 9 3 3" xfId="2083"/>
    <cellStyle name="Normal 2 5 9 4" xfId="694"/>
    <cellStyle name="Normal 2 5 9 4 2" xfId="3259"/>
    <cellStyle name="Normal 2 5 9 5" xfId="2987"/>
    <cellStyle name="Normal 2 5 9 6" xfId="1742"/>
    <cellStyle name="Normal 2 6" xfId="99"/>
    <cellStyle name="Normal 2 6 2" xfId="346"/>
    <cellStyle name="Normal 2 6 3" xfId="328"/>
    <cellStyle name="Normal 2 6 3 2" xfId="495"/>
    <cellStyle name="Normal 2 6 3 2 2" xfId="1418"/>
    <cellStyle name="Normal 2 6 3 2 2 2" xfId="3979"/>
    <cellStyle name="Normal 2 6 3 2 2 3" xfId="2462"/>
    <cellStyle name="Normal 2 6 3 2 3" xfId="1110"/>
    <cellStyle name="Normal 2 6 3 2 3 2" xfId="3673"/>
    <cellStyle name="Normal 2 6 3 2 3 3" xfId="2156"/>
    <cellStyle name="Normal 2 6 3 2 4" xfId="767"/>
    <cellStyle name="Normal 2 6 3 2 4 2" xfId="3332"/>
    <cellStyle name="Normal 2 6 3 2 5" xfId="3060"/>
    <cellStyle name="Normal 2 6 3 2 6" xfId="1815"/>
    <cellStyle name="Normal 2 6 3 3" xfId="1292"/>
    <cellStyle name="Normal 2 6 3 3 2" xfId="3853"/>
    <cellStyle name="Normal 2 6 3 3 3" xfId="2336"/>
    <cellStyle name="Normal 2 6 3 4" xfId="961"/>
    <cellStyle name="Normal 2 6 3 4 2" xfId="3524"/>
    <cellStyle name="Normal 2 6 3 4 3" xfId="2007"/>
    <cellStyle name="Normal 2 6 3 5" xfId="617"/>
    <cellStyle name="Normal 2 6 3 5 2" xfId="3182"/>
    <cellStyle name="Normal 2 6 3 6" xfId="2910"/>
    <cellStyle name="Normal 2 6 3 7" xfId="1665"/>
    <cellStyle name="Normal 2 7" xfId="362"/>
    <cellStyle name="Normal 2 7 2" xfId="364"/>
    <cellStyle name="Normal 2 7 3" xfId="519"/>
    <cellStyle name="Normal 2 7 3 2" xfId="1317"/>
    <cellStyle name="Normal 2 7 3 2 2" xfId="3878"/>
    <cellStyle name="Normal 2 7 3 2 3" xfId="2361"/>
    <cellStyle name="Normal 2 7 3 3" xfId="1134"/>
    <cellStyle name="Normal 2 7 3 3 2" xfId="3697"/>
    <cellStyle name="Normal 2 7 3 3 3" xfId="2180"/>
    <cellStyle name="Normal 2 7 3 4" xfId="791"/>
    <cellStyle name="Normal 2 7 3 4 2" xfId="3356"/>
    <cellStyle name="Normal 2 7 3 5" xfId="3084"/>
    <cellStyle name="Normal 2 7 3 6" xfId="1839"/>
    <cellStyle name="Normal 2 7 4" xfId="436"/>
    <cellStyle name="Normal 2 7 4 2" xfId="1389"/>
    <cellStyle name="Normal 2 7 4 2 2" xfId="3950"/>
    <cellStyle name="Normal 2 7 4 2 3" xfId="2433"/>
    <cellStyle name="Normal 2 7 4 3" xfId="1055"/>
    <cellStyle name="Normal 2 7 4 3 2" xfId="3618"/>
    <cellStyle name="Normal 2 7 4 3 3" xfId="2101"/>
    <cellStyle name="Normal 2 7 4 4" xfId="712"/>
    <cellStyle name="Normal 2 7 4 4 2" xfId="3277"/>
    <cellStyle name="Normal 2 7 4 5" xfId="3005"/>
    <cellStyle name="Normal 2 7 4 6" xfId="1760"/>
    <cellStyle name="Normal 2 7 5" xfId="984"/>
    <cellStyle name="Normal 2 7 5 2" xfId="3547"/>
    <cellStyle name="Normal 2 7 5 3" xfId="2030"/>
    <cellStyle name="Normal 2 7 6" xfId="1233"/>
    <cellStyle name="Normal 2 7 6 2" xfId="3795"/>
    <cellStyle name="Normal 2 7 6 3" xfId="2278"/>
    <cellStyle name="Normal 2 7 7" xfId="641"/>
    <cellStyle name="Normal 2 7 7 2" xfId="3206"/>
    <cellStyle name="Normal 2 7 8" xfId="2934"/>
    <cellStyle name="Normal 2 7 9" xfId="1689"/>
    <cellStyle name="Normal 3" xfId="3"/>
    <cellStyle name="Normal 3 10" xfId="96"/>
    <cellStyle name="Normal 3 10 2" xfId="246"/>
    <cellStyle name="Normal 3 10 2 2" xfId="1195"/>
    <cellStyle name="Normal 3 10 2 2 2" xfId="3757"/>
    <cellStyle name="Normal 3 10 2 3" xfId="2835"/>
    <cellStyle name="Normal 3 10 2 4" xfId="2240"/>
    <cellStyle name="Normal 3 10 3" xfId="1182"/>
    <cellStyle name="Normal 3 10 3 2" xfId="3745"/>
    <cellStyle name="Normal 3 10 4" xfId="2734"/>
    <cellStyle name="Normal 3 10 5" xfId="2228"/>
    <cellStyle name="Normal 3 11" xfId="151"/>
    <cellStyle name="Normal 3 11 2" xfId="256"/>
    <cellStyle name="Normal 3 11 2 2" xfId="1534"/>
    <cellStyle name="Normal 3 11 2 2 2" xfId="4094"/>
    <cellStyle name="Normal 3 11 2 3" xfId="2845"/>
    <cellStyle name="Normal 3 11 2 4" xfId="2577"/>
    <cellStyle name="Normal 3 11 3" xfId="1538"/>
    <cellStyle name="Normal 3 11 3 2" xfId="4098"/>
    <cellStyle name="Normal 3 11 4" xfId="2744"/>
    <cellStyle name="Normal 3 11 5" xfId="2581"/>
    <cellStyle name="Normal 3 12" xfId="168"/>
    <cellStyle name="Normal 3 12 2" xfId="1487"/>
    <cellStyle name="Normal 3 12 2 2" xfId="4048"/>
    <cellStyle name="Normal 3 12 3" xfId="2757"/>
    <cellStyle name="Normal 3 12 4" xfId="2531"/>
    <cellStyle name="Normal 3 13" xfId="269"/>
    <cellStyle name="Normal 3 13 2" xfId="1505"/>
    <cellStyle name="Normal 3 13 2 2" xfId="4066"/>
    <cellStyle name="Normal 3 13 3" xfId="2858"/>
    <cellStyle name="Normal 3 13 4" xfId="2549"/>
    <cellStyle name="Normal 3 14" xfId="839"/>
    <cellStyle name="Normal 3 14 2" xfId="3404"/>
    <cellStyle name="Normal 3 14 3" xfId="1887"/>
    <cellStyle name="Normal 3 15" xfId="565"/>
    <cellStyle name="Normal 3 15 2" xfId="3130"/>
    <cellStyle name="Normal 3 16" xfId="2656"/>
    <cellStyle name="Normal 3 17" xfId="1613"/>
    <cellStyle name="Normal 3 2" xfId="9"/>
    <cellStyle name="Normal 3 2 2" xfId="100"/>
    <cellStyle name="Normal 3 2 3" xfId="166"/>
    <cellStyle name="Normal 3 2 3 2" xfId="268"/>
    <cellStyle name="Normal 3 2 3 2 2" xfId="521"/>
    <cellStyle name="Normal 3 2 3 2 2 2" xfId="1440"/>
    <cellStyle name="Normal 3 2 3 2 2 2 2" xfId="4001"/>
    <cellStyle name="Normal 3 2 3 2 2 2 3" xfId="2484"/>
    <cellStyle name="Normal 3 2 3 2 2 3" xfId="1136"/>
    <cellStyle name="Normal 3 2 3 2 2 3 2" xfId="3699"/>
    <cellStyle name="Normal 3 2 3 2 2 3 3" xfId="2182"/>
    <cellStyle name="Normal 3 2 3 2 2 4" xfId="793"/>
    <cellStyle name="Normal 3 2 3 2 2 4 2" xfId="3358"/>
    <cellStyle name="Normal 3 2 3 2 2 5" xfId="3086"/>
    <cellStyle name="Normal 3 2 3 2 2 6" xfId="1841"/>
    <cellStyle name="Normal 3 2 3 2 3" xfId="366"/>
    <cellStyle name="Normal 3 2 3 2 3 2" xfId="1319"/>
    <cellStyle name="Normal 3 2 3 2 3 2 2" xfId="3880"/>
    <cellStyle name="Normal 3 2 3 2 3 3" xfId="2936"/>
    <cellStyle name="Normal 3 2 3 2 3 4" xfId="2363"/>
    <cellStyle name="Normal 3 2 3 2 4" xfId="986"/>
    <cellStyle name="Normal 3 2 3 2 4 2" xfId="3549"/>
    <cellStyle name="Normal 3 2 3 2 4 3" xfId="2032"/>
    <cellStyle name="Normal 3 2 3 2 5" xfId="643"/>
    <cellStyle name="Normal 3 2 3 2 5 2" xfId="3208"/>
    <cellStyle name="Normal 3 2 3 2 6" xfId="2857"/>
    <cellStyle name="Normal 3 2 3 2 7" xfId="1691"/>
    <cellStyle name="Normal 3 2 3 3" xfId="455"/>
    <cellStyle name="Normal 3 2 3 3 2" xfId="1392"/>
    <cellStyle name="Normal 3 2 3 3 2 2" xfId="3953"/>
    <cellStyle name="Normal 3 2 3 3 2 3" xfId="2436"/>
    <cellStyle name="Normal 3 2 3 3 3" xfId="1070"/>
    <cellStyle name="Normal 3 2 3 3 3 2" xfId="3633"/>
    <cellStyle name="Normal 3 2 3 3 3 3" xfId="2116"/>
    <cellStyle name="Normal 3 2 3 3 4" xfId="727"/>
    <cellStyle name="Normal 3 2 3 3 4 2" xfId="3292"/>
    <cellStyle name="Normal 3 2 3 3 5" xfId="3020"/>
    <cellStyle name="Normal 3 2 3 3 6" xfId="1775"/>
    <cellStyle name="Normal 3 2 3 4" xfId="281"/>
    <cellStyle name="Normal 3 2 3 4 2" xfId="1251"/>
    <cellStyle name="Normal 3 2 3 4 2 2" xfId="3812"/>
    <cellStyle name="Normal 3 2 3 4 3" xfId="2870"/>
    <cellStyle name="Normal 3 2 3 4 4" xfId="2295"/>
    <cellStyle name="Normal 3 2 3 5" xfId="922"/>
    <cellStyle name="Normal 3 2 3 5 2" xfId="3485"/>
    <cellStyle name="Normal 3 2 3 5 3" xfId="1968"/>
    <cellStyle name="Normal 3 2 3 6" xfId="577"/>
    <cellStyle name="Normal 3 2 3 6 2" xfId="3142"/>
    <cellStyle name="Normal 3 2 3 7" xfId="2756"/>
    <cellStyle name="Normal 3 2 3 8" xfId="1625"/>
    <cellStyle name="Normal 3 2 4" xfId="153"/>
    <cellStyle name="Normal 3 2 4 2" xfId="257"/>
    <cellStyle name="Normal 3 2 4 2 2" xfId="531"/>
    <cellStyle name="Normal 3 2 4 2 2 2" xfId="1450"/>
    <cellStyle name="Normal 3 2 4 2 2 2 2" xfId="4011"/>
    <cellStyle name="Normal 3 2 4 2 2 3" xfId="3096"/>
    <cellStyle name="Normal 3 2 4 2 2 4" xfId="2494"/>
    <cellStyle name="Normal 3 2 4 2 3" xfId="1146"/>
    <cellStyle name="Normal 3 2 4 2 3 2" xfId="3709"/>
    <cellStyle name="Normal 3 2 4 2 3 3" xfId="2192"/>
    <cellStyle name="Normal 3 2 4 2 4" xfId="803"/>
    <cellStyle name="Normal 3 2 4 2 4 2" xfId="3368"/>
    <cellStyle name="Normal 3 2 4 2 5" xfId="2846"/>
    <cellStyle name="Normal 3 2 4 2 6" xfId="1851"/>
    <cellStyle name="Normal 3 2 4 3" xfId="376"/>
    <cellStyle name="Normal 3 2 4 3 2" xfId="1330"/>
    <cellStyle name="Normal 3 2 4 3 2 2" xfId="3891"/>
    <cellStyle name="Normal 3 2 4 3 3" xfId="2946"/>
    <cellStyle name="Normal 3 2 4 3 4" xfId="2374"/>
    <cellStyle name="Normal 3 2 4 4" xfId="996"/>
    <cellStyle name="Normal 3 2 4 4 2" xfId="3559"/>
    <cellStyle name="Normal 3 2 4 4 3" xfId="2042"/>
    <cellStyle name="Normal 3 2 4 5" xfId="653"/>
    <cellStyle name="Normal 3 2 4 5 2" xfId="3218"/>
    <cellStyle name="Normal 3 2 4 6" xfId="2745"/>
    <cellStyle name="Normal 3 2 4 7" xfId="1701"/>
    <cellStyle name="Normal 3 2 5" xfId="443"/>
    <cellStyle name="Normal 3 2 5 2" xfId="1239"/>
    <cellStyle name="Normal 3 2 5 2 2" xfId="3800"/>
    <cellStyle name="Normal 3 2 5 2 3" xfId="2283"/>
    <cellStyle name="Normal 3 2 5 3" xfId="1059"/>
    <cellStyle name="Normal 3 2 5 3 2" xfId="3622"/>
    <cellStyle name="Normal 3 2 5 3 3" xfId="2105"/>
    <cellStyle name="Normal 3 2 5 4" xfId="716"/>
    <cellStyle name="Normal 3 2 5 4 2" xfId="3281"/>
    <cellStyle name="Normal 3 2 5 5" xfId="3009"/>
    <cellStyle name="Normal 3 2 5 6" xfId="1764"/>
    <cellStyle name="Normal 3 2 6" xfId="270"/>
    <cellStyle name="Normal 3 2 6 2" xfId="1203"/>
    <cellStyle name="Normal 3 2 6 2 2" xfId="3765"/>
    <cellStyle name="Normal 3 2 6 2 3" xfId="2248"/>
    <cellStyle name="Normal 3 2 6 3" xfId="910"/>
    <cellStyle name="Normal 3 2 6 3 2" xfId="3474"/>
    <cellStyle name="Normal 3 2 6 4" xfId="2859"/>
    <cellStyle name="Normal 3 2 6 5" xfId="1957"/>
    <cellStyle name="Normal 3 2 7" xfId="1514"/>
    <cellStyle name="Normal 3 2 8" xfId="566"/>
    <cellStyle name="Normal 3 2 8 2" xfId="3131"/>
    <cellStyle name="Normal 3 2 9" xfId="1614"/>
    <cellStyle name="Normal 3 3" xfId="12"/>
    <cellStyle name="Normal 3 3 10" xfId="840"/>
    <cellStyle name="Normal 3 3 10 2" xfId="3405"/>
    <cellStyle name="Normal 3 3 10 3" xfId="1888"/>
    <cellStyle name="Normal 3 3 11" xfId="567"/>
    <cellStyle name="Normal 3 3 11 2" xfId="3132"/>
    <cellStyle name="Normal 3 3 12" xfId="2657"/>
    <cellStyle name="Normal 3 3 13" xfId="1615"/>
    <cellStyle name="Normal 3 3 2" xfId="19"/>
    <cellStyle name="Normal 3 3 2 10" xfId="273"/>
    <cellStyle name="Normal 3 3 2 10 2" xfId="1552"/>
    <cellStyle name="Normal 3 3 2 10 2 2" xfId="4112"/>
    <cellStyle name="Normal 3 3 2 10 2 3" xfId="2595"/>
    <cellStyle name="Normal 3 3 2 10 3" xfId="914"/>
    <cellStyle name="Normal 3 3 2 10 3 2" xfId="3477"/>
    <cellStyle name="Normal 3 3 2 10 4" xfId="2862"/>
    <cellStyle name="Normal 3 3 2 10 5" xfId="1960"/>
    <cellStyle name="Normal 3 3 2 11" xfId="1185"/>
    <cellStyle name="Normal 3 3 2 11 2" xfId="3748"/>
    <cellStyle name="Normal 3 3 2 11 3" xfId="2231"/>
    <cellStyle name="Normal 3 3 2 12" xfId="842"/>
    <cellStyle name="Normal 3 3 2 12 2" xfId="3407"/>
    <cellStyle name="Normal 3 3 2 12 3" xfId="1890"/>
    <cellStyle name="Normal 3 3 2 13" xfId="569"/>
    <cellStyle name="Normal 3 3 2 13 2" xfId="3134"/>
    <cellStyle name="Normal 3 3 2 14" xfId="2660"/>
    <cellStyle name="Normal 3 3 2 15" xfId="1617"/>
    <cellStyle name="Normal 3 3 2 2" xfId="26"/>
    <cellStyle name="Normal 3 3 2 2 10" xfId="1214"/>
    <cellStyle name="Normal 3 3 2 2 10 2" xfId="3776"/>
    <cellStyle name="Normal 3 3 2 2 10 3" xfId="2259"/>
    <cellStyle name="Normal 3 3 2 2 11" xfId="849"/>
    <cellStyle name="Normal 3 3 2 2 11 2" xfId="3414"/>
    <cellStyle name="Normal 3 3 2 2 11 3" xfId="1897"/>
    <cellStyle name="Normal 3 3 2 2 12" xfId="576"/>
    <cellStyle name="Normal 3 3 2 2 12 2" xfId="3141"/>
    <cellStyle name="Normal 3 3 2 2 13" xfId="2666"/>
    <cellStyle name="Normal 3 3 2 2 14" xfId="1624"/>
    <cellStyle name="Normal 3 3 2 2 2" xfId="42"/>
    <cellStyle name="Normal 3 3 2 2 2 10" xfId="2681"/>
    <cellStyle name="Normal 3 3 2 2 2 11" xfId="1647"/>
    <cellStyle name="Normal 3 3 2 2 2 2" xfId="61"/>
    <cellStyle name="Normal 3 3 2 2 2 2 2" xfId="212"/>
    <cellStyle name="Normal 3 3 2 2 2 2 2 2" xfId="564"/>
    <cellStyle name="Normal 3 3 2 2 2 2 2 2 2" xfId="1483"/>
    <cellStyle name="Normal 3 3 2 2 2 2 2 2 2 2" xfId="4044"/>
    <cellStyle name="Normal 3 3 2 2 2 2 2 2 3" xfId="3129"/>
    <cellStyle name="Normal 3 3 2 2 2 2 2 2 4" xfId="2527"/>
    <cellStyle name="Normal 3 3 2 2 2 2 2 3" xfId="1179"/>
    <cellStyle name="Normal 3 3 2 2 2 2 2 3 2" xfId="3742"/>
    <cellStyle name="Normal 3 3 2 2 2 2 2 3 3" xfId="2225"/>
    <cellStyle name="Normal 3 3 2 2 2 2 2 4" xfId="836"/>
    <cellStyle name="Normal 3 3 2 2 2 2 2 4 2" xfId="3401"/>
    <cellStyle name="Normal 3 3 2 2 2 2 2 5" xfId="2801"/>
    <cellStyle name="Normal 3 3 2 2 2 2 2 6" xfId="1884"/>
    <cellStyle name="Normal 3 3 2 2 2 2 3" xfId="410"/>
    <cellStyle name="Normal 3 3 2 2 2 2 3 2" xfId="1603"/>
    <cellStyle name="Normal 3 3 2 2 2 2 3 2 2" xfId="4163"/>
    <cellStyle name="Normal 3 3 2 2 2 2 3 2 3" xfId="2646"/>
    <cellStyle name="Normal 3 3 2 2 2 2 3 3" xfId="1029"/>
    <cellStyle name="Normal 3 3 2 2 2 2 3 3 2" xfId="3592"/>
    <cellStyle name="Normal 3 3 2 2 2 2 3 4" xfId="2979"/>
    <cellStyle name="Normal 3 3 2 2 2 2 3 5" xfId="2075"/>
    <cellStyle name="Normal 3 3 2 2 2 2 4" xfId="1363"/>
    <cellStyle name="Normal 3 3 2 2 2 2 4 2" xfId="3924"/>
    <cellStyle name="Normal 3 3 2 2 2 2 4 3" xfId="2407"/>
    <cellStyle name="Normal 3 3 2 2 2 2 5" xfId="904"/>
    <cellStyle name="Normal 3 3 2 2 2 2 5 2" xfId="3469"/>
    <cellStyle name="Normal 3 3 2 2 2 2 5 3" xfId="1952"/>
    <cellStyle name="Normal 3 3 2 2 2 2 6" xfId="686"/>
    <cellStyle name="Normal 3 3 2 2 2 2 6 2" xfId="3251"/>
    <cellStyle name="Normal 3 3 2 2 2 2 7" xfId="2700"/>
    <cellStyle name="Normal 3 3 2 2 2 2 8" xfId="1734"/>
    <cellStyle name="Normal 3 3 2 2 2 3" xfId="193"/>
    <cellStyle name="Normal 3 3 2 2 2 3 2" xfId="515"/>
    <cellStyle name="Normal 3 3 2 2 2 3 2 2" xfId="1437"/>
    <cellStyle name="Normal 3 3 2 2 2 3 2 2 2" xfId="3998"/>
    <cellStyle name="Normal 3 3 2 2 2 3 2 2 3" xfId="2481"/>
    <cellStyle name="Normal 3 3 2 2 2 3 2 3" xfId="1130"/>
    <cellStyle name="Normal 3 3 2 2 2 3 2 3 2" xfId="3693"/>
    <cellStyle name="Normal 3 3 2 2 2 3 2 3 3" xfId="2176"/>
    <cellStyle name="Normal 3 3 2 2 2 3 2 4" xfId="787"/>
    <cellStyle name="Normal 3 3 2 2 2 3 2 4 2" xfId="3352"/>
    <cellStyle name="Normal 3 3 2 2 2 3 2 5" xfId="3080"/>
    <cellStyle name="Normal 3 3 2 2 2 3 2 6" xfId="1835"/>
    <cellStyle name="Normal 3 3 2 2 2 3 3" xfId="358"/>
    <cellStyle name="Normal 3 3 2 2 2 3 3 2" xfId="1313"/>
    <cellStyle name="Normal 3 3 2 2 2 3 3 2 2" xfId="3874"/>
    <cellStyle name="Normal 3 3 2 2 2 3 3 3" xfId="2930"/>
    <cellStyle name="Normal 3 3 2 2 2 3 3 4" xfId="2357"/>
    <cellStyle name="Normal 3 3 2 2 2 3 4" xfId="980"/>
    <cellStyle name="Normal 3 3 2 2 2 3 4 2" xfId="3543"/>
    <cellStyle name="Normal 3 3 2 2 2 3 4 3" xfId="2026"/>
    <cellStyle name="Normal 3 3 2 2 2 3 5" xfId="637"/>
    <cellStyle name="Normal 3 3 2 2 2 3 5 2" xfId="3202"/>
    <cellStyle name="Normal 3 3 2 2 2 3 6" xfId="2782"/>
    <cellStyle name="Normal 3 3 2 2 2 3 7" xfId="1685"/>
    <cellStyle name="Normal 3 3 2 2 2 4" xfId="477"/>
    <cellStyle name="Normal 3 3 2 2 2 4 2" xfId="1273"/>
    <cellStyle name="Normal 3 3 2 2 2 4 2 2" xfId="3834"/>
    <cellStyle name="Normal 3 3 2 2 2 4 2 3" xfId="2317"/>
    <cellStyle name="Normal 3 3 2 2 2 4 3" xfId="1092"/>
    <cellStyle name="Normal 3 3 2 2 2 4 3 2" xfId="3655"/>
    <cellStyle name="Normal 3 3 2 2 2 4 3 3" xfId="2138"/>
    <cellStyle name="Normal 3 3 2 2 2 4 4" xfId="749"/>
    <cellStyle name="Normal 3 3 2 2 2 4 4 2" xfId="3314"/>
    <cellStyle name="Normal 3 3 2 2 2 4 5" xfId="3042"/>
    <cellStyle name="Normal 3 3 2 2 2 4 6" xfId="1797"/>
    <cellStyle name="Normal 3 3 2 2 2 5" xfId="432"/>
    <cellStyle name="Normal 3 3 2 2 2 5 2" xfId="1385"/>
    <cellStyle name="Normal 3 3 2 2 2 5 2 2" xfId="3946"/>
    <cellStyle name="Normal 3 3 2 2 2 5 2 3" xfId="2429"/>
    <cellStyle name="Normal 3 3 2 2 2 5 3" xfId="1051"/>
    <cellStyle name="Normal 3 3 2 2 2 5 3 2" xfId="3614"/>
    <cellStyle name="Normal 3 3 2 2 2 5 3 3" xfId="2097"/>
    <cellStyle name="Normal 3 3 2 2 2 5 4" xfId="708"/>
    <cellStyle name="Normal 3 3 2 2 2 5 4 2" xfId="3273"/>
    <cellStyle name="Normal 3 3 2 2 2 5 5" xfId="3001"/>
    <cellStyle name="Normal 3 3 2 2 2 5 6" xfId="1756"/>
    <cellStyle name="Normal 3 3 2 2 2 6" xfId="303"/>
    <cellStyle name="Normal 3 3 2 2 2 6 2" xfId="1522"/>
    <cellStyle name="Normal 3 3 2 2 2 6 2 2" xfId="4082"/>
    <cellStyle name="Normal 3 3 2 2 2 6 2 3" xfId="2565"/>
    <cellStyle name="Normal 3 3 2 2 2 6 3" xfId="944"/>
    <cellStyle name="Normal 3 3 2 2 2 6 3 2" xfId="3507"/>
    <cellStyle name="Normal 3 3 2 2 2 6 4" xfId="2892"/>
    <cellStyle name="Normal 3 3 2 2 2 6 5" xfId="1990"/>
    <cellStyle name="Normal 3 3 2 2 2 7" xfId="1227"/>
    <cellStyle name="Normal 3 3 2 2 2 7 2" xfId="3789"/>
    <cellStyle name="Normal 3 3 2 2 2 7 3" xfId="2272"/>
    <cellStyle name="Normal 3 3 2 2 2 8" xfId="871"/>
    <cellStyle name="Normal 3 3 2 2 2 8 2" xfId="3436"/>
    <cellStyle name="Normal 3 3 2 2 2 8 3" xfId="1919"/>
    <cellStyle name="Normal 3 3 2 2 2 9" xfId="599"/>
    <cellStyle name="Normal 3 3 2 2 2 9 2" xfId="3164"/>
    <cellStyle name="Normal 3 3 2 2 3" xfId="48"/>
    <cellStyle name="Normal 3 3 2 2 3 10" xfId="1635"/>
    <cellStyle name="Normal 3 3 2 2 3 2" xfId="62"/>
    <cellStyle name="Normal 3 3 2 2 3 2 2" xfId="213"/>
    <cellStyle name="Normal 3 3 2 2 3 2 2 2" xfId="552"/>
    <cellStyle name="Normal 3 3 2 2 3 2 2 2 2" xfId="1471"/>
    <cellStyle name="Normal 3 3 2 2 3 2 2 2 2 2" xfId="4032"/>
    <cellStyle name="Normal 3 3 2 2 3 2 2 2 3" xfId="3117"/>
    <cellStyle name="Normal 3 3 2 2 3 2 2 2 4" xfId="2515"/>
    <cellStyle name="Normal 3 3 2 2 3 2 2 3" xfId="1167"/>
    <cellStyle name="Normal 3 3 2 2 3 2 2 3 2" xfId="3730"/>
    <cellStyle name="Normal 3 3 2 2 3 2 2 3 3" xfId="2213"/>
    <cellStyle name="Normal 3 3 2 2 3 2 2 4" xfId="824"/>
    <cellStyle name="Normal 3 3 2 2 3 2 2 4 2" xfId="3389"/>
    <cellStyle name="Normal 3 3 2 2 3 2 2 5" xfId="2802"/>
    <cellStyle name="Normal 3 3 2 2 3 2 2 6" xfId="1872"/>
    <cellStyle name="Normal 3 3 2 2 3 2 3" xfId="398"/>
    <cellStyle name="Normal 3 3 2 2 3 2 3 2" xfId="1593"/>
    <cellStyle name="Normal 3 3 2 2 3 2 3 2 2" xfId="4153"/>
    <cellStyle name="Normal 3 3 2 2 3 2 3 2 3" xfId="2636"/>
    <cellStyle name="Normal 3 3 2 2 3 2 3 3" xfId="1017"/>
    <cellStyle name="Normal 3 3 2 2 3 2 3 3 2" xfId="3580"/>
    <cellStyle name="Normal 3 3 2 2 3 2 3 4" xfId="2967"/>
    <cellStyle name="Normal 3 3 2 2 3 2 3 5" xfId="2063"/>
    <cellStyle name="Normal 3 3 2 2 3 2 4" xfId="1351"/>
    <cellStyle name="Normal 3 3 2 2 3 2 4 2" xfId="3912"/>
    <cellStyle name="Normal 3 3 2 2 3 2 4 3" xfId="2395"/>
    <cellStyle name="Normal 3 3 2 2 3 2 5" xfId="892"/>
    <cellStyle name="Normal 3 3 2 2 3 2 5 2" xfId="3457"/>
    <cellStyle name="Normal 3 3 2 2 3 2 5 3" xfId="1940"/>
    <cellStyle name="Normal 3 3 2 2 3 2 6" xfId="674"/>
    <cellStyle name="Normal 3 3 2 2 3 2 6 2" xfId="3239"/>
    <cellStyle name="Normal 3 3 2 2 3 2 7" xfId="2701"/>
    <cellStyle name="Normal 3 3 2 2 3 2 8" xfId="1722"/>
    <cellStyle name="Normal 3 3 2 2 3 3" xfId="199"/>
    <cellStyle name="Normal 3 3 2 2 3 3 2" xfId="530"/>
    <cellStyle name="Normal 3 3 2 2 3 3 2 2" xfId="1449"/>
    <cellStyle name="Normal 3 3 2 2 3 3 2 2 2" xfId="4010"/>
    <cellStyle name="Normal 3 3 2 2 3 3 2 2 3" xfId="2493"/>
    <cellStyle name="Normal 3 3 2 2 3 3 2 3" xfId="1145"/>
    <cellStyle name="Normal 3 3 2 2 3 3 2 3 2" xfId="3708"/>
    <cellStyle name="Normal 3 3 2 2 3 3 2 3 3" xfId="2191"/>
    <cellStyle name="Normal 3 3 2 2 3 3 2 4" xfId="802"/>
    <cellStyle name="Normal 3 3 2 2 3 3 2 4 2" xfId="3367"/>
    <cellStyle name="Normal 3 3 2 2 3 3 2 5" xfId="3095"/>
    <cellStyle name="Normal 3 3 2 2 3 3 2 6" xfId="1850"/>
    <cellStyle name="Normal 3 3 2 2 3 3 3" xfId="375"/>
    <cellStyle name="Normal 3 3 2 2 3 3 3 2" xfId="1329"/>
    <cellStyle name="Normal 3 3 2 2 3 3 3 2 2" xfId="3890"/>
    <cellStyle name="Normal 3 3 2 2 3 3 3 3" xfId="2945"/>
    <cellStyle name="Normal 3 3 2 2 3 3 3 4" xfId="2373"/>
    <cellStyle name="Normal 3 3 2 2 3 3 4" xfId="995"/>
    <cellStyle name="Normal 3 3 2 2 3 3 4 2" xfId="3558"/>
    <cellStyle name="Normal 3 3 2 2 3 3 4 3" xfId="2041"/>
    <cellStyle name="Normal 3 3 2 2 3 3 5" xfId="652"/>
    <cellStyle name="Normal 3 3 2 2 3 3 5 2" xfId="3217"/>
    <cellStyle name="Normal 3 3 2 2 3 3 6" xfId="2788"/>
    <cellStyle name="Normal 3 3 2 2 3 3 7" xfId="1700"/>
    <cellStyle name="Normal 3 3 2 2 3 4" xfId="465"/>
    <cellStyle name="Normal 3 3 2 2 3 4 2" xfId="1400"/>
    <cellStyle name="Normal 3 3 2 2 3 4 2 2" xfId="3961"/>
    <cellStyle name="Normal 3 3 2 2 3 4 2 3" xfId="2444"/>
    <cellStyle name="Normal 3 3 2 2 3 4 3" xfId="1080"/>
    <cellStyle name="Normal 3 3 2 2 3 4 3 2" xfId="3643"/>
    <cellStyle name="Normal 3 3 2 2 3 4 3 3" xfId="2126"/>
    <cellStyle name="Normal 3 3 2 2 3 4 4" xfId="737"/>
    <cellStyle name="Normal 3 3 2 2 3 4 4 2" xfId="3302"/>
    <cellStyle name="Normal 3 3 2 2 3 4 5" xfId="3030"/>
    <cellStyle name="Normal 3 3 2 2 3 4 6" xfId="1785"/>
    <cellStyle name="Normal 3 3 2 2 3 5" xfId="291"/>
    <cellStyle name="Normal 3 3 2 2 3 5 2" xfId="1523"/>
    <cellStyle name="Normal 3 3 2 2 3 5 2 2" xfId="4083"/>
    <cellStyle name="Normal 3 3 2 2 3 5 2 3" xfId="2566"/>
    <cellStyle name="Normal 3 3 2 2 3 5 3" xfId="932"/>
    <cellStyle name="Normal 3 3 2 2 3 5 3 2" xfId="3495"/>
    <cellStyle name="Normal 3 3 2 2 3 5 4" xfId="2880"/>
    <cellStyle name="Normal 3 3 2 2 3 5 5" xfId="1978"/>
    <cellStyle name="Normal 3 3 2 2 3 6" xfId="1261"/>
    <cellStyle name="Normal 3 3 2 2 3 6 2" xfId="3822"/>
    <cellStyle name="Normal 3 3 2 2 3 6 3" xfId="2305"/>
    <cellStyle name="Normal 3 3 2 2 3 7" xfId="859"/>
    <cellStyle name="Normal 3 3 2 2 3 7 2" xfId="3424"/>
    <cellStyle name="Normal 3 3 2 2 3 7 3" xfId="1907"/>
    <cellStyle name="Normal 3 3 2 2 3 8" xfId="587"/>
    <cellStyle name="Normal 3 3 2 2 3 8 2" xfId="3152"/>
    <cellStyle name="Normal 3 3 2 2 3 9" xfId="2687"/>
    <cellStyle name="Normal 3 3 2 2 4" xfId="60"/>
    <cellStyle name="Normal 3 3 2 2 4 2" xfId="211"/>
    <cellStyle name="Normal 3 3 2 2 4 2 2" xfId="542"/>
    <cellStyle name="Normal 3 3 2 2 4 2 2 2" xfId="1461"/>
    <cellStyle name="Normal 3 3 2 2 4 2 2 2 2" xfId="4022"/>
    <cellStyle name="Normal 3 3 2 2 4 2 2 3" xfId="3107"/>
    <cellStyle name="Normal 3 3 2 2 4 2 2 4" xfId="2505"/>
    <cellStyle name="Normal 3 3 2 2 4 2 3" xfId="1157"/>
    <cellStyle name="Normal 3 3 2 2 4 2 3 2" xfId="3720"/>
    <cellStyle name="Normal 3 3 2 2 4 2 3 3" xfId="2203"/>
    <cellStyle name="Normal 3 3 2 2 4 2 4" xfId="814"/>
    <cellStyle name="Normal 3 3 2 2 4 2 4 2" xfId="3379"/>
    <cellStyle name="Normal 3 3 2 2 4 2 5" xfId="2800"/>
    <cellStyle name="Normal 3 3 2 2 4 2 6" xfId="1862"/>
    <cellStyle name="Normal 3 3 2 2 4 3" xfId="388"/>
    <cellStyle name="Normal 3 3 2 2 4 3 2" xfId="1587"/>
    <cellStyle name="Normal 3 3 2 2 4 3 2 2" xfId="4147"/>
    <cellStyle name="Normal 3 3 2 2 4 3 2 3" xfId="2630"/>
    <cellStyle name="Normal 3 3 2 2 4 3 3" xfId="1007"/>
    <cellStyle name="Normal 3 3 2 2 4 3 3 2" xfId="3570"/>
    <cellStyle name="Normal 3 3 2 2 4 3 4" xfId="2957"/>
    <cellStyle name="Normal 3 3 2 2 4 3 5" xfId="2053"/>
    <cellStyle name="Normal 3 3 2 2 4 4" xfId="1341"/>
    <cellStyle name="Normal 3 3 2 2 4 4 2" xfId="3902"/>
    <cellStyle name="Normal 3 3 2 2 4 4 3" xfId="2385"/>
    <cellStyle name="Normal 3 3 2 2 4 5" xfId="882"/>
    <cellStyle name="Normal 3 3 2 2 4 5 2" xfId="3447"/>
    <cellStyle name="Normal 3 3 2 2 4 5 3" xfId="1930"/>
    <cellStyle name="Normal 3 3 2 2 4 6" xfId="664"/>
    <cellStyle name="Normal 3 3 2 2 4 6 2" xfId="3229"/>
    <cellStyle name="Normal 3 3 2 2 4 7" xfId="2699"/>
    <cellStyle name="Normal 3 3 2 2 4 8" xfId="1712"/>
    <cellStyle name="Normal 3 3 2 2 5" xfId="150"/>
    <cellStyle name="Normal 3 3 2 2 5 2" xfId="255"/>
    <cellStyle name="Normal 3 3 2 2 5 2 2" xfId="491"/>
    <cellStyle name="Normal 3 3 2 2 5 2 2 2" xfId="1414"/>
    <cellStyle name="Normal 3 3 2 2 5 2 2 2 2" xfId="3975"/>
    <cellStyle name="Normal 3 3 2 2 5 2 2 3" xfId="3056"/>
    <cellStyle name="Normal 3 3 2 2 5 2 2 4" xfId="2458"/>
    <cellStyle name="Normal 3 3 2 2 5 2 3" xfId="1106"/>
    <cellStyle name="Normal 3 3 2 2 5 2 3 2" xfId="3669"/>
    <cellStyle name="Normal 3 3 2 2 5 2 3 3" xfId="2152"/>
    <cellStyle name="Normal 3 3 2 2 5 2 4" xfId="763"/>
    <cellStyle name="Normal 3 3 2 2 5 2 4 2" xfId="3328"/>
    <cellStyle name="Normal 3 3 2 2 5 2 5" xfId="2844"/>
    <cellStyle name="Normal 3 3 2 2 5 2 6" xfId="1811"/>
    <cellStyle name="Normal 3 3 2 2 5 3" xfId="319"/>
    <cellStyle name="Normal 3 3 2 2 5 3 2" xfId="1287"/>
    <cellStyle name="Normal 3 3 2 2 5 3 2 2" xfId="3848"/>
    <cellStyle name="Normal 3 3 2 2 5 3 3" xfId="2906"/>
    <cellStyle name="Normal 3 3 2 2 5 3 4" xfId="2331"/>
    <cellStyle name="Normal 3 3 2 2 5 4" xfId="957"/>
    <cellStyle name="Normal 3 3 2 2 5 4 2" xfId="3520"/>
    <cellStyle name="Normal 3 3 2 2 5 4 3" xfId="2003"/>
    <cellStyle name="Normal 3 3 2 2 5 5" xfId="613"/>
    <cellStyle name="Normal 3 3 2 2 5 5 2" xfId="3178"/>
    <cellStyle name="Normal 3 3 2 2 5 6" xfId="2743"/>
    <cellStyle name="Normal 3 3 2 2 5 7" xfId="1661"/>
    <cellStyle name="Normal 3 3 2 2 6" xfId="165"/>
    <cellStyle name="Normal 3 3 2 2 6 2" xfId="267"/>
    <cellStyle name="Normal 3 3 2 2 6 2 2" xfId="487"/>
    <cellStyle name="Normal 3 3 2 2 6 2 2 2" xfId="1410"/>
    <cellStyle name="Normal 3 3 2 2 6 2 2 2 2" xfId="3971"/>
    <cellStyle name="Normal 3 3 2 2 6 2 2 3" xfId="3052"/>
    <cellStyle name="Normal 3 3 2 2 6 2 2 4" xfId="2454"/>
    <cellStyle name="Normal 3 3 2 2 6 2 3" xfId="1102"/>
    <cellStyle name="Normal 3 3 2 2 6 2 3 2" xfId="3665"/>
    <cellStyle name="Normal 3 3 2 2 6 2 3 3" xfId="2148"/>
    <cellStyle name="Normal 3 3 2 2 6 2 4" xfId="759"/>
    <cellStyle name="Normal 3 3 2 2 6 2 4 2" xfId="3324"/>
    <cellStyle name="Normal 3 3 2 2 6 2 5" xfId="2856"/>
    <cellStyle name="Normal 3 3 2 2 6 2 6" xfId="1807"/>
    <cellStyle name="Normal 3 3 2 2 6 3" xfId="313"/>
    <cellStyle name="Normal 3 3 2 2 6 3 2" xfId="1283"/>
    <cellStyle name="Normal 3 3 2 2 6 3 2 2" xfId="3844"/>
    <cellStyle name="Normal 3 3 2 2 6 3 3" xfId="2902"/>
    <cellStyle name="Normal 3 3 2 2 6 3 4" xfId="2327"/>
    <cellStyle name="Normal 3 3 2 2 6 4" xfId="954"/>
    <cellStyle name="Normal 3 3 2 2 6 4 2" xfId="3517"/>
    <cellStyle name="Normal 3 3 2 2 6 4 3" xfId="2000"/>
    <cellStyle name="Normal 3 3 2 2 6 5" xfId="609"/>
    <cellStyle name="Normal 3 3 2 2 6 5 2" xfId="3174"/>
    <cellStyle name="Normal 3 3 2 2 6 6" xfId="2755"/>
    <cellStyle name="Normal 3 3 2 2 6 7" xfId="1657"/>
    <cellStyle name="Normal 3 3 2 2 7" xfId="178"/>
    <cellStyle name="Normal 3 3 2 2 7 2" xfId="454"/>
    <cellStyle name="Normal 3 3 2 2 7 2 2" xfId="1250"/>
    <cellStyle name="Normal 3 3 2 2 7 2 2 2" xfId="3811"/>
    <cellStyle name="Normal 3 3 2 2 7 2 3" xfId="3019"/>
    <cellStyle name="Normal 3 3 2 2 7 2 4" xfId="2294"/>
    <cellStyle name="Normal 3 3 2 2 7 3" xfId="1069"/>
    <cellStyle name="Normal 3 3 2 2 7 3 2" xfId="3632"/>
    <cellStyle name="Normal 3 3 2 2 7 3 3" xfId="2115"/>
    <cellStyle name="Normal 3 3 2 2 7 4" xfId="726"/>
    <cellStyle name="Normal 3 3 2 2 7 4 2" xfId="3291"/>
    <cellStyle name="Normal 3 3 2 2 7 5" xfId="2767"/>
    <cellStyle name="Normal 3 3 2 2 7 6" xfId="1774"/>
    <cellStyle name="Normal 3 3 2 2 8" xfId="420"/>
    <cellStyle name="Normal 3 3 2 2 8 2" xfId="1373"/>
    <cellStyle name="Normal 3 3 2 2 8 2 2" xfId="3934"/>
    <cellStyle name="Normal 3 3 2 2 8 2 3" xfId="2417"/>
    <cellStyle name="Normal 3 3 2 2 8 3" xfId="1039"/>
    <cellStyle name="Normal 3 3 2 2 8 3 2" xfId="3602"/>
    <cellStyle name="Normal 3 3 2 2 8 3 3" xfId="2085"/>
    <cellStyle name="Normal 3 3 2 2 8 4" xfId="696"/>
    <cellStyle name="Normal 3 3 2 2 8 4 2" xfId="3261"/>
    <cellStyle name="Normal 3 3 2 2 8 5" xfId="2989"/>
    <cellStyle name="Normal 3 3 2 2 8 6" xfId="1744"/>
    <cellStyle name="Normal 3 3 2 2 9" xfId="280"/>
    <cellStyle name="Normal 3 3 2 2 9 2" xfId="1504"/>
    <cellStyle name="Normal 3 3 2 2 9 2 2" xfId="4065"/>
    <cellStyle name="Normal 3 3 2 2 9 2 3" xfId="2548"/>
    <cellStyle name="Normal 3 3 2 2 9 3" xfId="921"/>
    <cellStyle name="Normal 3 3 2 2 9 3 2" xfId="3484"/>
    <cellStyle name="Normal 3 3 2 2 9 4" xfId="2869"/>
    <cellStyle name="Normal 3 3 2 2 9 5" xfId="1967"/>
    <cellStyle name="Normal 3 3 2 3" xfId="36"/>
    <cellStyle name="Normal 3 3 2 3 10" xfId="2675"/>
    <cellStyle name="Normal 3 3 2 3 11" xfId="1640"/>
    <cellStyle name="Normal 3 3 2 3 2" xfId="63"/>
    <cellStyle name="Normal 3 3 2 3 2 2" xfId="214"/>
    <cellStyle name="Normal 3 3 2 3 2 2 2" xfId="557"/>
    <cellStyle name="Normal 3 3 2 3 2 2 2 2" xfId="1476"/>
    <cellStyle name="Normal 3 3 2 3 2 2 2 2 2" xfId="4037"/>
    <cellStyle name="Normal 3 3 2 3 2 2 2 3" xfId="3122"/>
    <cellStyle name="Normal 3 3 2 3 2 2 2 4" xfId="2520"/>
    <cellStyle name="Normal 3 3 2 3 2 2 3" xfId="1172"/>
    <cellStyle name="Normal 3 3 2 3 2 2 3 2" xfId="3735"/>
    <cellStyle name="Normal 3 3 2 3 2 2 3 3" xfId="2218"/>
    <cellStyle name="Normal 3 3 2 3 2 2 4" xfId="829"/>
    <cellStyle name="Normal 3 3 2 3 2 2 4 2" xfId="3394"/>
    <cellStyle name="Normal 3 3 2 3 2 2 5" xfId="2803"/>
    <cellStyle name="Normal 3 3 2 3 2 2 6" xfId="1877"/>
    <cellStyle name="Normal 3 3 2 3 2 3" xfId="403"/>
    <cellStyle name="Normal 3 3 2 3 2 3 2" xfId="1596"/>
    <cellStyle name="Normal 3 3 2 3 2 3 2 2" xfId="4156"/>
    <cellStyle name="Normal 3 3 2 3 2 3 2 3" xfId="2639"/>
    <cellStyle name="Normal 3 3 2 3 2 3 3" xfId="1022"/>
    <cellStyle name="Normal 3 3 2 3 2 3 3 2" xfId="3585"/>
    <cellStyle name="Normal 3 3 2 3 2 3 4" xfId="2972"/>
    <cellStyle name="Normal 3 3 2 3 2 3 5" xfId="2068"/>
    <cellStyle name="Normal 3 3 2 3 2 4" xfId="1356"/>
    <cellStyle name="Normal 3 3 2 3 2 4 2" xfId="3917"/>
    <cellStyle name="Normal 3 3 2 3 2 4 3" xfId="2400"/>
    <cellStyle name="Normal 3 3 2 3 2 5" xfId="897"/>
    <cellStyle name="Normal 3 3 2 3 2 5 2" xfId="3462"/>
    <cellStyle name="Normal 3 3 2 3 2 5 3" xfId="1945"/>
    <cellStyle name="Normal 3 3 2 3 2 6" xfId="679"/>
    <cellStyle name="Normal 3 3 2 3 2 6 2" xfId="3244"/>
    <cellStyle name="Normal 3 3 2 3 2 7" xfId="2702"/>
    <cellStyle name="Normal 3 3 2 3 2 8" xfId="1727"/>
    <cellStyle name="Normal 3 3 2 3 3" xfId="187"/>
    <cellStyle name="Normal 3 3 2 3 3 2" xfId="508"/>
    <cellStyle name="Normal 3 3 2 3 3 2 2" xfId="1430"/>
    <cellStyle name="Normal 3 3 2 3 3 2 2 2" xfId="3991"/>
    <cellStyle name="Normal 3 3 2 3 3 2 2 3" xfId="2474"/>
    <cellStyle name="Normal 3 3 2 3 3 2 3" xfId="1123"/>
    <cellStyle name="Normal 3 3 2 3 3 2 3 2" xfId="3686"/>
    <cellStyle name="Normal 3 3 2 3 3 2 3 3" xfId="2169"/>
    <cellStyle name="Normal 3 3 2 3 3 2 4" xfId="780"/>
    <cellStyle name="Normal 3 3 2 3 3 2 4 2" xfId="3345"/>
    <cellStyle name="Normal 3 3 2 3 3 2 5" xfId="3073"/>
    <cellStyle name="Normal 3 3 2 3 3 2 6" xfId="1828"/>
    <cellStyle name="Normal 3 3 2 3 3 3" xfId="351"/>
    <cellStyle name="Normal 3 3 2 3 3 3 2" xfId="1306"/>
    <cellStyle name="Normal 3 3 2 3 3 3 2 2" xfId="3867"/>
    <cellStyle name="Normal 3 3 2 3 3 3 3" xfId="2923"/>
    <cellStyle name="Normal 3 3 2 3 3 3 4" xfId="2350"/>
    <cellStyle name="Normal 3 3 2 3 3 4" xfId="973"/>
    <cellStyle name="Normal 3 3 2 3 3 4 2" xfId="3536"/>
    <cellStyle name="Normal 3 3 2 3 3 4 3" xfId="2019"/>
    <cellStyle name="Normal 3 3 2 3 3 5" xfId="630"/>
    <cellStyle name="Normal 3 3 2 3 3 5 2" xfId="3195"/>
    <cellStyle name="Normal 3 3 2 3 3 6" xfId="2776"/>
    <cellStyle name="Normal 3 3 2 3 3 7" xfId="1678"/>
    <cellStyle name="Normal 3 3 2 3 4" xfId="470"/>
    <cellStyle name="Normal 3 3 2 3 4 2" xfId="1266"/>
    <cellStyle name="Normal 3 3 2 3 4 2 2" xfId="3827"/>
    <cellStyle name="Normal 3 3 2 3 4 2 3" xfId="2310"/>
    <cellStyle name="Normal 3 3 2 3 4 3" xfId="1085"/>
    <cellStyle name="Normal 3 3 2 3 4 3 2" xfId="3648"/>
    <cellStyle name="Normal 3 3 2 3 4 3 3" xfId="2131"/>
    <cellStyle name="Normal 3 3 2 3 4 4" xfId="742"/>
    <cellStyle name="Normal 3 3 2 3 4 4 2" xfId="3307"/>
    <cellStyle name="Normal 3 3 2 3 4 5" xfId="3035"/>
    <cellStyle name="Normal 3 3 2 3 4 6" xfId="1790"/>
    <cellStyle name="Normal 3 3 2 3 5" xfId="425"/>
    <cellStyle name="Normal 3 3 2 3 5 2" xfId="1378"/>
    <cellStyle name="Normal 3 3 2 3 5 2 2" xfId="3939"/>
    <cellStyle name="Normal 3 3 2 3 5 2 3" xfId="2422"/>
    <cellStyle name="Normal 3 3 2 3 5 3" xfId="1044"/>
    <cellStyle name="Normal 3 3 2 3 5 3 2" xfId="3607"/>
    <cellStyle name="Normal 3 3 2 3 5 3 3" xfId="2090"/>
    <cellStyle name="Normal 3 3 2 3 5 4" xfId="701"/>
    <cellStyle name="Normal 3 3 2 3 5 4 2" xfId="3266"/>
    <cellStyle name="Normal 3 3 2 3 5 5" xfId="2994"/>
    <cellStyle name="Normal 3 3 2 3 5 6" xfId="1749"/>
    <cellStyle name="Normal 3 3 2 3 6" xfId="296"/>
    <cellStyle name="Normal 3 3 2 3 6 2" xfId="1541"/>
    <cellStyle name="Normal 3 3 2 3 6 2 2" xfId="4101"/>
    <cellStyle name="Normal 3 3 2 3 6 2 3" xfId="2584"/>
    <cellStyle name="Normal 3 3 2 3 6 3" xfId="937"/>
    <cellStyle name="Normal 3 3 2 3 6 3 2" xfId="3500"/>
    <cellStyle name="Normal 3 3 2 3 6 4" xfId="2885"/>
    <cellStyle name="Normal 3 3 2 3 6 5" xfId="1983"/>
    <cellStyle name="Normal 3 3 2 3 7" xfId="1220"/>
    <cellStyle name="Normal 3 3 2 3 7 2" xfId="3782"/>
    <cellStyle name="Normal 3 3 2 3 7 3" xfId="2265"/>
    <cellStyle name="Normal 3 3 2 3 8" xfId="864"/>
    <cellStyle name="Normal 3 3 2 3 8 2" xfId="3429"/>
    <cellStyle name="Normal 3 3 2 3 8 3" xfId="1912"/>
    <cellStyle name="Normal 3 3 2 3 9" xfId="592"/>
    <cellStyle name="Normal 3 3 2 3 9 2" xfId="3157"/>
    <cellStyle name="Normal 3 3 2 4" xfId="46"/>
    <cellStyle name="Normal 3 3 2 4 10" xfId="1628"/>
    <cellStyle name="Normal 3 3 2 4 2" xfId="64"/>
    <cellStyle name="Normal 3 3 2 4 2 2" xfId="215"/>
    <cellStyle name="Normal 3 3 2 4 2 2 2" xfId="545"/>
    <cellStyle name="Normal 3 3 2 4 2 2 2 2" xfId="1464"/>
    <cellStyle name="Normal 3 3 2 4 2 2 2 2 2" xfId="4025"/>
    <cellStyle name="Normal 3 3 2 4 2 2 2 3" xfId="3110"/>
    <cellStyle name="Normal 3 3 2 4 2 2 2 4" xfId="2508"/>
    <cellStyle name="Normal 3 3 2 4 2 2 3" xfId="1160"/>
    <cellStyle name="Normal 3 3 2 4 2 2 3 2" xfId="3723"/>
    <cellStyle name="Normal 3 3 2 4 2 2 3 3" xfId="2206"/>
    <cellStyle name="Normal 3 3 2 4 2 2 4" xfId="817"/>
    <cellStyle name="Normal 3 3 2 4 2 2 4 2" xfId="3382"/>
    <cellStyle name="Normal 3 3 2 4 2 2 5" xfId="2804"/>
    <cellStyle name="Normal 3 3 2 4 2 2 6" xfId="1865"/>
    <cellStyle name="Normal 3 3 2 4 2 3" xfId="391"/>
    <cellStyle name="Normal 3 3 2 4 2 3 2" xfId="1589"/>
    <cellStyle name="Normal 3 3 2 4 2 3 2 2" xfId="4149"/>
    <cellStyle name="Normal 3 3 2 4 2 3 2 3" xfId="2632"/>
    <cellStyle name="Normal 3 3 2 4 2 3 3" xfId="1010"/>
    <cellStyle name="Normal 3 3 2 4 2 3 3 2" xfId="3573"/>
    <cellStyle name="Normal 3 3 2 4 2 3 4" xfId="2960"/>
    <cellStyle name="Normal 3 3 2 4 2 3 5" xfId="2056"/>
    <cellStyle name="Normal 3 3 2 4 2 4" xfId="1344"/>
    <cellStyle name="Normal 3 3 2 4 2 4 2" xfId="3905"/>
    <cellStyle name="Normal 3 3 2 4 2 4 3" xfId="2388"/>
    <cellStyle name="Normal 3 3 2 4 2 5" xfId="885"/>
    <cellStyle name="Normal 3 3 2 4 2 5 2" xfId="3450"/>
    <cellStyle name="Normal 3 3 2 4 2 5 3" xfId="1933"/>
    <cellStyle name="Normal 3 3 2 4 2 6" xfId="667"/>
    <cellStyle name="Normal 3 3 2 4 2 6 2" xfId="3232"/>
    <cellStyle name="Normal 3 3 2 4 2 7" xfId="2703"/>
    <cellStyle name="Normal 3 3 2 4 2 8" xfId="1715"/>
    <cellStyle name="Normal 3 3 2 4 3" xfId="197"/>
    <cellStyle name="Normal 3 3 2 4 3 2" xfId="523"/>
    <cellStyle name="Normal 3 3 2 4 3 2 2" xfId="1442"/>
    <cellStyle name="Normal 3 3 2 4 3 2 2 2" xfId="4003"/>
    <cellStyle name="Normal 3 3 2 4 3 2 2 3" xfId="2486"/>
    <cellStyle name="Normal 3 3 2 4 3 2 3" xfId="1138"/>
    <cellStyle name="Normal 3 3 2 4 3 2 3 2" xfId="3701"/>
    <cellStyle name="Normal 3 3 2 4 3 2 3 3" xfId="2184"/>
    <cellStyle name="Normal 3 3 2 4 3 2 4" xfId="795"/>
    <cellStyle name="Normal 3 3 2 4 3 2 4 2" xfId="3360"/>
    <cellStyle name="Normal 3 3 2 4 3 2 5" xfId="3088"/>
    <cellStyle name="Normal 3 3 2 4 3 2 6" xfId="1843"/>
    <cellStyle name="Normal 3 3 2 4 3 3" xfId="368"/>
    <cellStyle name="Normal 3 3 2 4 3 3 2" xfId="1322"/>
    <cellStyle name="Normal 3 3 2 4 3 3 2 2" xfId="3883"/>
    <cellStyle name="Normal 3 3 2 4 3 3 3" xfId="2938"/>
    <cellStyle name="Normal 3 3 2 4 3 3 4" xfId="2366"/>
    <cellStyle name="Normal 3 3 2 4 3 4" xfId="988"/>
    <cellStyle name="Normal 3 3 2 4 3 4 2" xfId="3551"/>
    <cellStyle name="Normal 3 3 2 4 3 4 3" xfId="2034"/>
    <cellStyle name="Normal 3 3 2 4 3 5" xfId="645"/>
    <cellStyle name="Normal 3 3 2 4 3 5 2" xfId="3210"/>
    <cellStyle name="Normal 3 3 2 4 3 6" xfId="2786"/>
    <cellStyle name="Normal 3 3 2 4 3 7" xfId="1693"/>
    <cellStyle name="Normal 3 3 2 4 4" xfId="458"/>
    <cellStyle name="Normal 3 3 2 4 4 2" xfId="1394"/>
    <cellStyle name="Normal 3 3 2 4 4 2 2" xfId="3955"/>
    <cellStyle name="Normal 3 3 2 4 4 2 3" xfId="2438"/>
    <cellStyle name="Normal 3 3 2 4 4 3" xfId="1073"/>
    <cellStyle name="Normal 3 3 2 4 4 3 2" xfId="3636"/>
    <cellStyle name="Normal 3 3 2 4 4 3 3" xfId="2119"/>
    <cellStyle name="Normal 3 3 2 4 4 4" xfId="730"/>
    <cellStyle name="Normal 3 3 2 4 4 4 2" xfId="3295"/>
    <cellStyle name="Normal 3 3 2 4 4 5" xfId="3023"/>
    <cellStyle name="Normal 3 3 2 4 4 6" xfId="1778"/>
    <cellStyle name="Normal 3 3 2 4 5" xfId="284"/>
    <cellStyle name="Normal 3 3 2 4 5 2" xfId="1494"/>
    <cellStyle name="Normal 3 3 2 4 5 2 2" xfId="4055"/>
    <cellStyle name="Normal 3 3 2 4 5 2 3" xfId="2538"/>
    <cellStyle name="Normal 3 3 2 4 5 3" xfId="925"/>
    <cellStyle name="Normal 3 3 2 4 5 3 2" xfId="3488"/>
    <cellStyle name="Normal 3 3 2 4 5 4" xfId="2873"/>
    <cellStyle name="Normal 3 3 2 4 5 5" xfId="1971"/>
    <cellStyle name="Normal 3 3 2 4 6" xfId="1254"/>
    <cellStyle name="Normal 3 3 2 4 6 2" xfId="3815"/>
    <cellStyle name="Normal 3 3 2 4 6 3" xfId="2298"/>
    <cellStyle name="Normal 3 3 2 4 7" xfId="852"/>
    <cellStyle name="Normal 3 3 2 4 7 2" xfId="3417"/>
    <cellStyle name="Normal 3 3 2 4 7 3" xfId="1900"/>
    <cellStyle name="Normal 3 3 2 4 8" xfId="580"/>
    <cellStyle name="Normal 3 3 2 4 8 2" xfId="3145"/>
    <cellStyle name="Normal 3 3 2 4 9" xfId="2685"/>
    <cellStyle name="Normal 3 3 2 5" xfId="59"/>
    <cellStyle name="Normal 3 3 2 5 2" xfId="210"/>
    <cellStyle name="Normal 3 3 2 5 2 2" xfId="535"/>
    <cellStyle name="Normal 3 3 2 5 2 2 2" xfId="1454"/>
    <cellStyle name="Normal 3 3 2 5 2 2 2 2" xfId="4015"/>
    <cellStyle name="Normal 3 3 2 5 2 2 3" xfId="3100"/>
    <cellStyle name="Normal 3 3 2 5 2 2 4" xfId="2498"/>
    <cellStyle name="Normal 3 3 2 5 2 3" xfId="1150"/>
    <cellStyle name="Normal 3 3 2 5 2 3 2" xfId="3713"/>
    <cellStyle name="Normal 3 3 2 5 2 3 3" xfId="2196"/>
    <cellStyle name="Normal 3 3 2 5 2 4" xfId="807"/>
    <cellStyle name="Normal 3 3 2 5 2 4 2" xfId="3372"/>
    <cellStyle name="Normal 3 3 2 5 2 5" xfId="2799"/>
    <cellStyle name="Normal 3 3 2 5 2 6" xfId="1855"/>
    <cellStyle name="Normal 3 3 2 5 3" xfId="381"/>
    <cellStyle name="Normal 3 3 2 5 3 2" xfId="1584"/>
    <cellStyle name="Normal 3 3 2 5 3 2 2" xfId="4144"/>
    <cellStyle name="Normal 3 3 2 5 3 2 3" xfId="2627"/>
    <cellStyle name="Normal 3 3 2 5 3 3" xfId="1000"/>
    <cellStyle name="Normal 3 3 2 5 3 3 2" xfId="3563"/>
    <cellStyle name="Normal 3 3 2 5 3 4" xfId="2950"/>
    <cellStyle name="Normal 3 3 2 5 3 5" xfId="2046"/>
    <cellStyle name="Normal 3 3 2 5 4" xfId="1334"/>
    <cellStyle name="Normal 3 3 2 5 4 2" xfId="3895"/>
    <cellStyle name="Normal 3 3 2 5 4 3" xfId="2378"/>
    <cellStyle name="Normal 3 3 2 5 5" xfId="875"/>
    <cellStyle name="Normal 3 3 2 5 5 2" xfId="3440"/>
    <cellStyle name="Normal 3 3 2 5 5 3" xfId="1923"/>
    <cellStyle name="Normal 3 3 2 5 6" xfId="657"/>
    <cellStyle name="Normal 3 3 2 5 6 2" xfId="3222"/>
    <cellStyle name="Normal 3 3 2 5 7" xfId="2698"/>
    <cellStyle name="Normal 3 3 2 5 8" xfId="1705"/>
    <cellStyle name="Normal 3 3 2 6" xfId="102"/>
    <cellStyle name="Normal 3 3 2 6 2" xfId="248"/>
    <cellStyle name="Normal 3 3 2 6 2 2" xfId="505"/>
    <cellStyle name="Normal 3 3 2 6 2 2 2" xfId="1427"/>
    <cellStyle name="Normal 3 3 2 6 2 2 2 2" xfId="3988"/>
    <cellStyle name="Normal 3 3 2 6 2 2 3" xfId="3070"/>
    <cellStyle name="Normal 3 3 2 6 2 2 4" xfId="2471"/>
    <cellStyle name="Normal 3 3 2 6 2 3" xfId="1120"/>
    <cellStyle name="Normal 3 3 2 6 2 3 2" xfId="3683"/>
    <cellStyle name="Normal 3 3 2 6 2 3 3" xfId="2166"/>
    <cellStyle name="Normal 3 3 2 6 2 4" xfId="777"/>
    <cellStyle name="Normal 3 3 2 6 2 4 2" xfId="3342"/>
    <cellStyle name="Normal 3 3 2 6 2 5" xfId="2837"/>
    <cellStyle name="Normal 3 3 2 6 2 6" xfId="1825"/>
    <cellStyle name="Normal 3 3 2 6 3" xfId="344"/>
    <cellStyle name="Normal 3 3 2 6 3 2" xfId="1303"/>
    <cellStyle name="Normal 3 3 2 6 3 2 2" xfId="3864"/>
    <cellStyle name="Normal 3 3 2 6 3 3" xfId="2920"/>
    <cellStyle name="Normal 3 3 2 6 3 4" xfId="2347"/>
    <cellStyle name="Normal 3 3 2 6 4" xfId="970"/>
    <cellStyle name="Normal 3 3 2 6 4 2" xfId="3533"/>
    <cellStyle name="Normal 3 3 2 6 4 3" xfId="2016"/>
    <cellStyle name="Normal 3 3 2 6 5" xfId="627"/>
    <cellStyle name="Normal 3 3 2 6 5 2" xfId="3192"/>
    <cellStyle name="Normal 3 3 2 6 6" xfId="2736"/>
    <cellStyle name="Normal 3 3 2 6 7" xfId="1675"/>
    <cellStyle name="Normal 3 3 2 7" xfId="158"/>
    <cellStyle name="Normal 3 3 2 7 2" xfId="260"/>
    <cellStyle name="Normal 3 3 2 7 2 2" xfId="480"/>
    <cellStyle name="Normal 3 3 2 7 2 2 2" xfId="1403"/>
    <cellStyle name="Normal 3 3 2 7 2 2 2 2" xfId="3964"/>
    <cellStyle name="Normal 3 3 2 7 2 2 3" xfId="3045"/>
    <cellStyle name="Normal 3 3 2 7 2 2 4" xfId="2447"/>
    <cellStyle name="Normal 3 3 2 7 2 3" xfId="1095"/>
    <cellStyle name="Normal 3 3 2 7 2 3 2" xfId="3658"/>
    <cellStyle name="Normal 3 3 2 7 2 3 3" xfId="2141"/>
    <cellStyle name="Normal 3 3 2 7 2 4" xfId="752"/>
    <cellStyle name="Normal 3 3 2 7 2 4 2" xfId="3317"/>
    <cellStyle name="Normal 3 3 2 7 2 5" xfId="2849"/>
    <cellStyle name="Normal 3 3 2 7 2 6" xfId="1800"/>
    <cellStyle name="Normal 3 3 2 7 3" xfId="306"/>
    <cellStyle name="Normal 3 3 2 7 3 2" xfId="1276"/>
    <cellStyle name="Normal 3 3 2 7 3 2 2" xfId="3837"/>
    <cellStyle name="Normal 3 3 2 7 3 3" xfId="2895"/>
    <cellStyle name="Normal 3 3 2 7 3 4" xfId="2320"/>
    <cellStyle name="Normal 3 3 2 7 4" xfId="947"/>
    <cellStyle name="Normal 3 3 2 7 4 2" xfId="3510"/>
    <cellStyle name="Normal 3 3 2 7 4 3" xfId="1993"/>
    <cellStyle name="Normal 3 3 2 7 5" xfId="602"/>
    <cellStyle name="Normal 3 3 2 7 5 2" xfId="3167"/>
    <cellStyle name="Normal 3 3 2 7 6" xfId="2748"/>
    <cellStyle name="Normal 3 3 2 7 7" xfId="1650"/>
    <cellStyle name="Normal 3 3 2 8" xfId="172"/>
    <cellStyle name="Normal 3 3 2 8 2" xfId="447"/>
    <cellStyle name="Normal 3 3 2 8 2 2" xfId="1243"/>
    <cellStyle name="Normal 3 3 2 8 2 2 2" xfId="3804"/>
    <cellStyle name="Normal 3 3 2 8 2 3" xfId="3012"/>
    <cellStyle name="Normal 3 3 2 8 2 4" xfId="2287"/>
    <cellStyle name="Normal 3 3 2 8 3" xfId="1062"/>
    <cellStyle name="Normal 3 3 2 8 3 2" xfId="3625"/>
    <cellStyle name="Normal 3 3 2 8 3 3" xfId="2108"/>
    <cellStyle name="Normal 3 3 2 8 4" xfId="719"/>
    <cellStyle name="Normal 3 3 2 8 4 2" xfId="3284"/>
    <cellStyle name="Normal 3 3 2 8 5" xfId="2761"/>
    <cellStyle name="Normal 3 3 2 8 6" xfId="1767"/>
    <cellStyle name="Normal 3 3 2 9" xfId="413"/>
    <cellStyle name="Normal 3 3 2 9 2" xfId="1366"/>
    <cellStyle name="Normal 3 3 2 9 2 2" xfId="3927"/>
    <cellStyle name="Normal 3 3 2 9 2 3" xfId="2410"/>
    <cellStyle name="Normal 3 3 2 9 3" xfId="1032"/>
    <cellStyle name="Normal 3 3 2 9 3 2" xfId="3595"/>
    <cellStyle name="Normal 3 3 2 9 3 3" xfId="2078"/>
    <cellStyle name="Normal 3 3 2 9 4" xfId="689"/>
    <cellStyle name="Normal 3 3 2 9 4 2" xfId="3254"/>
    <cellStyle name="Normal 3 3 2 9 5" xfId="2982"/>
    <cellStyle name="Normal 3 3 2 9 6" xfId="1737"/>
    <cellStyle name="Normal 3 3 3" xfId="23"/>
    <cellStyle name="Normal 3 3 3 10" xfId="1703"/>
    <cellStyle name="Normal 3 3 3 2" xfId="39"/>
    <cellStyle name="Normal 3 3 3 2 2" xfId="66"/>
    <cellStyle name="Normal 3 3 3 2 2 2" xfId="217"/>
    <cellStyle name="Normal 3 3 3 2 2 2 2" xfId="1577"/>
    <cellStyle name="Normal 3 3 3 2 2 2 2 2" xfId="4137"/>
    <cellStyle name="Normal 3 3 3 2 2 2 3" xfId="2806"/>
    <cellStyle name="Normal 3 3 3 2 2 2 4" xfId="2620"/>
    <cellStyle name="Normal 3 3 3 2 2 3" xfId="1452"/>
    <cellStyle name="Normal 3 3 3 2 2 3 2" xfId="4013"/>
    <cellStyle name="Normal 3 3 3 2 2 4" xfId="2705"/>
    <cellStyle name="Normal 3 3 3 2 2 5" xfId="2496"/>
    <cellStyle name="Normal 3 3 3 2 3" xfId="190"/>
    <cellStyle name="Normal 3 3 3 2 3 2" xfId="1498"/>
    <cellStyle name="Normal 3 3 3 2 3 2 2" xfId="4059"/>
    <cellStyle name="Normal 3 3 3 2 3 3" xfId="2779"/>
    <cellStyle name="Normal 3 3 3 2 3 4" xfId="2542"/>
    <cellStyle name="Normal 3 3 3 2 4" xfId="533"/>
    <cellStyle name="Normal 3 3 3 2 4 2" xfId="1611"/>
    <cellStyle name="Normal 3 3 3 2 4 2 2" xfId="4171"/>
    <cellStyle name="Normal 3 3 3 2 4 3" xfId="3098"/>
    <cellStyle name="Normal 3 3 3 2 4 4" xfId="2654"/>
    <cellStyle name="Normal 3 3 3 2 5" xfId="1148"/>
    <cellStyle name="Normal 3 3 3 2 5 2" xfId="3711"/>
    <cellStyle name="Normal 3 3 3 2 5 3" xfId="2194"/>
    <cellStyle name="Normal 3 3 3 2 6" xfId="805"/>
    <cellStyle name="Normal 3 3 3 2 6 2" xfId="3370"/>
    <cellStyle name="Normal 3 3 3 2 7" xfId="2678"/>
    <cellStyle name="Normal 3 3 3 2 8" xfId="1853"/>
    <cellStyle name="Normal 3 3 3 3" xfId="49"/>
    <cellStyle name="Normal 3 3 3 3 2" xfId="67"/>
    <cellStyle name="Normal 3 3 3 3 2 2" xfId="218"/>
    <cellStyle name="Normal 3 3 3 3 2 2 2" xfId="1566"/>
    <cellStyle name="Normal 3 3 3 3 2 2 2 2" xfId="4126"/>
    <cellStyle name="Normal 3 3 3 3 2 2 3" xfId="2807"/>
    <cellStyle name="Normal 3 3 3 3 2 2 4" xfId="2609"/>
    <cellStyle name="Normal 3 3 3 3 2 3" xfId="1521"/>
    <cellStyle name="Normal 3 3 3 3 2 3 2" xfId="4081"/>
    <cellStyle name="Normal 3 3 3 3 2 4" xfId="2706"/>
    <cellStyle name="Normal 3 3 3 3 2 5" xfId="2564"/>
    <cellStyle name="Normal 3 3 3 3 3" xfId="200"/>
    <cellStyle name="Normal 3 3 3 3 3 2" xfId="1526"/>
    <cellStyle name="Normal 3 3 3 3 3 2 2" xfId="4086"/>
    <cellStyle name="Normal 3 3 3 3 3 3" xfId="2789"/>
    <cellStyle name="Normal 3 3 3 3 3 4" xfId="2569"/>
    <cellStyle name="Normal 3 3 3 3 4" xfId="1574"/>
    <cellStyle name="Normal 3 3 3 3 4 2" xfId="4134"/>
    <cellStyle name="Normal 3 3 3 3 4 3" xfId="2617"/>
    <cellStyle name="Normal 3 3 3 3 5" xfId="998"/>
    <cellStyle name="Normal 3 3 3 3 5 2" xfId="3561"/>
    <cellStyle name="Normal 3 3 3 3 6" xfId="2688"/>
    <cellStyle name="Normal 3 3 3 3 7" xfId="2044"/>
    <cellStyle name="Normal 3 3 3 4" xfId="65"/>
    <cellStyle name="Normal 3 3 3 4 2" xfId="216"/>
    <cellStyle name="Normal 3 3 3 4 2 2" xfId="1237"/>
    <cellStyle name="Normal 3 3 3 4 2 2 2" xfId="3799"/>
    <cellStyle name="Normal 3 3 3 4 2 3" xfId="2805"/>
    <cellStyle name="Normal 3 3 3 4 2 4" xfId="2282"/>
    <cellStyle name="Normal 3 3 3 4 3" xfId="1332"/>
    <cellStyle name="Normal 3 3 3 4 3 2" xfId="3893"/>
    <cellStyle name="Normal 3 3 3 4 4" xfId="2704"/>
    <cellStyle name="Normal 3 3 3 4 5" xfId="2376"/>
    <cellStyle name="Normal 3 3 3 5" xfId="175"/>
    <cellStyle name="Normal 3 3 3 5 2" xfId="1486"/>
    <cellStyle name="Normal 3 3 3 5 2 2" xfId="4047"/>
    <cellStyle name="Normal 3 3 3 5 3" xfId="2764"/>
    <cellStyle name="Normal 3 3 3 5 4" xfId="2530"/>
    <cellStyle name="Normal 3 3 3 6" xfId="379"/>
    <cellStyle name="Normal 3 3 3 6 2" xfId="1583"/>
    <cellStyle name="Normal 3 3 3 6 2 2" xfId="4143"/>
    <cellStyle name="Normal 3 3 3 6 3" xfId="2948"/>
    <cellStyle name="Normal 3 3 3 6 4" xfId="2626"/>
    <cellStyle name="Normal 3 3 3 7" xfId="873"/>
    <cellStyle name="Normal 3 3 3 7 2" xfId="3438"/>
    <cellStyle name="Normal 3 3 3 7 3" xfId="1921"/>
    <cellStyle name="Normal 3 3 3 8" xfId="655"/>
    <cellStyle name="Normal 3 3 3 8 2" xfId="3220"/>
    <cellStyle name="Normal 3 3 3 9" xfId="2663"/>
    <cellStyle name="Normal 3 3 4" xfId="33"/>
    <cellStyle name="Normal 3 3 4 2" xfId="68"/>
    <cellStyle name="Normal 3 3 4 2 2" xfId="219"/>
    <cellStyle name="Normal 3 3 4 2 2 2" xfId="1191"/>
    <cellStyle name="Normal 3 3 4 2 2 2 2" xfId="3754"/>
    <cellStyle name="Normal 3 3 4 2 2 3" xfId="2808"/>
    <cellStyle name="Normal 3 3 4 2 2 4" xfId="2237"/>
    <cellStyle name="Normal 3 3 4 2 3" xfId="1189"/>
    <cellStyle name="Normal 3 3 4 2 3 2" xfId="3752"/>
    <cellStyle name="Normal 3 3 4 2 4" xfId="2707"/>
    <cellStyle name="Normal 3 3 4 2 5" xfId="2235"/>
    <cellStyle name="Normal 3 3 4 3" xfId="184"/>
    <cellStyle name="Normal 3 3 4 3 2" xfId="1516"/>
    <cellStyle name="Normal 3 3 4 3 2 2" xfId="4076"/>
    <cellStyle name="Normal 3 3 4 3 3" xfId="2773"/>
    <cellStyle name="Normal 3 3 4 3 4" xfId="2559"/>
    <cellStyle name="Normal 3 3 4 4" xfId="335"/>
    <cellStyle name="Normal 3 3 4 5" xfId="1190"/>
    <cellStyle name="Normal 3 3 4 5 2" xfId="3753"/>
    <cellStyle name="Normal 3 3 4 5 3" xfId="2236"/>
    <cellStyle name="Normal 3 3 4 6" xfId="2672"/>
    <cellStyle name="Normal 3 3 5" xfId="47"/>
    <cellStyle name="Normal 3 3 5 2" xfId="69"/>
    <cellStyle name="Normal 3 3 5 2 2" xfId="220"/>
    <cellStyle name="Normal 3 3 5 2 2 2" xfId="1212"/>
    <cellStyle name="Normal 3 3 5 2 2 2 2" xfId="3774"/>
    <cellStyle name="Normal 3 3 5 2 2 3" xfId="2809"/>
    <cellStyle name="Normal 3 3 5 2 2 4" xfId="2257"/>
    <cellStyle name="Normal 3 3 5 2 3" xfId="1241"/>
    <cellStyle name="Normal 3 3 5 2 3 2" xfId="3802"/>
    <cellStyle name="Normal 3 3 5 2 4" xfId="2708"/>
    <cellStyle name="Normal 3 3 5 2 5" xfId="2285"/>
    <cellStyle name="Normal 3 3 5 3" xfId="198"/>
    <cellStyle name="Normal 3 3 5 3 2" xfId="1537"/>
    <cellStyle name="Normal 3 3 5 3 2 2" xfId="4097"/>
    <cellStyle name="Normal 3 3 5 3 3" xfId="2787"/>
    <cellStyle name="Normal 3 3 5 3 4" xfId="2580"/>
    <cellStyle name="Normal 3 3 5 4" xfId="445"/>
    <cellStyle name="Normal 3 3 5 4 2" xfId="1606"/>
    <cellStyle name="Normal 3 3 5 4 2 2" xfId="4166"/>
    <cellStyle name="Normal 3 3 5 4 3" xfId="3010"/>
    <cellStyle name="Normal 3 3 5 4 4" xfId="2649"/>
    <cellStyle name="Normal 3 3 5 5" xfId="1060"/>
    <cellStyle name="Normal 3 3 5 5 2" xfId="3623"/>
    <cellStyle name="Normal 3 3 5 5 3" xfId="2106"/>
    <cellStyle name="Normal 3 3 5 6" xfId="717"/>
    <cellStyle name="Normal 3 3 5 6 2" xfId="3282"/>
    <cellStyle name="Normal 3 3 5 7" xfId="2686"/>
    <cellStyle name="Normal 3 3 5 8" xfId="1765"/>
    <cellStyle name="Normal 3 3 6" xfId="58"/>
    <cellStyle name="Normal 3 3 6 2" xfId="209"/>
    <cellStyle name="Normal 3 3 6 2 2" xfId="1535"/>
    <cellStyle name="Normal 3 3 6 2 2 2" xfId="4095"/>
    <cellStyle name="Normal 3 3 6 2 3" xfId="2798"/>
    <cellStyle name="Normal 3 3 6 2 4" xfId="2578"/>
    <cellStyle name="Normal 3 3 6 3" xfId="1570"/>
    <cellStyle name="Normal 3 3 6 3 2" xfId="4130"/>
    <cellStyle name="Normal 3 3 6 3 3" xfId="2613"/>
    <cellStyle name="Normal 3 3 6 4" xfId="912"/>
    <cellStyle name="Normal 3 3 6 4 2" xfId="3475"/>
    <cellStyle name="Normal 3 3 6 5" xfId="2697"/>
    <cellStyle name="Normal 3 3 6 6" xfId="1958"/>
    <cellStyle name="Normal 3 3 7" xfId="155"/>
    <cellStyle name="Normal 3 3 7 2" xfId="258"/>
    <cellStyle name="Normal 3 3 7 2 2" xfId="1511"/>
    <cellStyle name="Normal 3 3 7 2 2 2" xfId="4072"/>
    <cellStyle name="Normal 3 3 7 2 3" xfId="2847"/>
    <cellStyle name="Normal 3 3 7 2 4" xfId="2555"/>
    <cellStyle name="Normal 3 3 7 3" xfId="1572"/>
    <cellStyle name="Normal 3 3 7 3 2" xfId="4132"/>
    <cellStyle name="Normal 3 3 7 4" xfId="2746"/>
    <cellStyle name="Normal 3 3 7 5" xfId="2615"/>
    <cellStyle name="Normal 3 3 8" xfId="169"/>
    <cellStyle name="Normal 3 3 8 2" xfId="1543"/>
    <cellStyle name="Normal 3 3 8 2 2" xfId="4103"/>
    <cellStyle name="Normal 3 3 8 3" xfId="2758"/>
    <cellStyle name="Normal 3 3 8 4" xfId="2586"/>
    <cellStyle name="Normal 3 3 9" xfId="271"/>
    <cellStyle name="Normal 3 3 9 2" xfId="1497"/>
    <cellStyle name="Normal 3 3 9 2 2" xfId="4058"/>
    <cellStyle name="Normal 3 3 9 3" xfId="2860"/>
    <cellStyle name="Normal 3 3 9 4" xfId="2541"/>
    <cellStyle name="Normal 3 4" xfId="14"/>
    <cellStyle name="Normal 3 4 10" xfId="578"/>
    <cellStyle name="Normal 3 4 10 2" xfId="3143"/>
    <cellStyle name="Normal 3 4 11" xfId="2658"/>
    <cellStyle name="Normal 3 4 12" xfId="1626"/>
    <cellStyle name="Normal 3 4 2" xfId="21"/>
    <cellStyle name="Normal 3 4 2 10" xfId="2661"/>
    <cellStyle name="Normal 3 4 2 11" xfId="1713"/>
    <cellStyle name="Normal 3 4 2 2" xfId="27"/>
    <cellStyle name="Normal 3 4 2 2 10" xfId="1863"/>
    <cellStyle name="Normal 3 4 2 2 2" xfId="43"/>
    <cellStyle name="Normal 3 4 2 2 2 2" xfId="73"/>
    <cellStyle name="Normal 3 4 2 2 2 2 2" xfId="224"/>
    <cellStyle name="Normal 3 4 2 2 2 2 2 2" xfId="1204"/>
    <cellStyle name="Normal 3 4 2 2 2 2 2 2 2" xfId="3766"/>
    <cellStyle name="Normal 3 4 2 2 2 2 2 3" xfId="2813"/>
    <cellStyle name="Normal 3 4 2 2 2 2 2 4" xfId="2249"/>
    <cellStyle name="Normal 3 4 2 2 2 2 3" xfId="1553"/>
    <cellStyle name="Normal 3 4 2 2 2 2 3 2" xfId="4113"/>
    <cellStyle name="Normal 3 4 2 2 2 2 4" xfId="2712"/>
    <cellStyle name="Normal 3 4 2 2 2 2 5" xfId="2596"/>
    <cellStyle name="Normal 3 4 2 2 2 3" xfId="194"/>
    <cellStyle name="Normal 3 4 2 2 2 3 2" xfId="1490"/>
    <cellStyle name="Normal 3 4 2 2 2 3 2 2" xfId="4051"/>
    <cellStyle name="Normal 3 4 2 2 2 3 3" xfId="2783"/>
    <cellStyle name="Normal 3 4 2 2 2 3 4" xfId="2534"/>
    <cellStyle name="Normal 3 4 2 2 2 4" xfId="1462"/>
    <cellStyle name="Normal 3 4 2 2 2 4 2" xfId="4023"/>
    <cellStyle name="Normal 3 4 2 2 2 5" xfId="2682"/>
    <cellStyle name="Normal 3 4 2 2 2 6" xfId="2506"/>
    <cellStyle name="Normal 3 4 2 2 3" xfId="52"/>
    <cellStyle name="Normal 3 4 2 2 3 2" xfId="74"/>
    <cellStyle name="Normal 3 4 2 2 3 2 2" xfId="225"/>
    <cellStyle name="Normal 3 4 2 2 3 2 2 2" xfId="1489"/>
    <cellStyle name="Normal 3 4 2 2 3 2 2 2 2" xfId="4050"/>
    <cellStyle name="Normal 3 4 2 2 3 2 2 3" xfId="2814"/>
    <cellStyle name="Normal 3 4 2 2 3 2 2 4" xfId="2533"/>
    <cellStyle name="Normal 3 4 2 2 3 2 3" xfId="1499"/>
    <cellStyle name="Normal 3 4 2 2 3 2 3 2" xfId="4060"/>
    <cellStyle name="Normal 3 4 2 2 3 2 4" xfId="2713"/>
    <cellStyle name="Normal 3 4 2 2 3 2 5" xfId="2543"/>
    <cellStyle name="Normal 3 4 2 2 3 3" xfId="203"/>
    <cellStyle name="Normal 3 4 2 2 3 3 2" xfId="1183"/>
    <cellStyle name="Normal 3 4 2 2 3 3 2 2" xfId="3746"/>
    <cellStyle name="Normal 3 4 2 2 3 3 3" xfId="2792"/>
    <cellStyle name="Normal 3 4 2 2 3 3 4" xfId="2229"/>
    <cellStyle name="Normal 3 4 2 2 3 4" xfId="1196"/>
    <cellStyle name="Normal 3 4 2 2 3 4 2" xfId="3758"/>
    <cellStyle name="Normal 3 4 2 2 3 5" xfId="2691"/>
    <cellStyle name="Normal 3 4 2 2 3 6" xfId="2241"/>
    <cellStyle name="Normal 3 4 2 2 4" xfId="72"/>
    <cellStyle name="Normal 3 4 2 2 4 2" xfId="223"/>
    <cellStyle name="Normal 3 4 2 2 4 2 2" xfId="1231"/>
    <cellStyle name="Normal 3 4 2 2 4 2 2 2" xfId="3793"/>
    <cellStyle name="Normal 3 4 2 2 4 2 3" xfId="2812"/>
    <cellStyle name="Normal 3 4 2 2 4 2 4" xfId="2276"/>
    <cellStyle name="Normal 3 4 2 2 4 3" xfId="1575"/>
    <cellStyle name="Normal 3 4 2 2 4 3 2" xfId="4135"/>
    <cellStyle name="Normal 3 4 2 2 4 4" xfId="2711"/>
    <cellStyle name="Normal 3 4 2 2 4 5" xfId="2618"/>
    <cellStyle name="Normal 3 4 2 2 5" xfId="179"/>
    <cellStyle name="Normal 3 4 2 2 5 2" xfId="1320"/>
    <cellStyle name="Normal 3 4 2 2 5 2 2" xfId="3881"/>
    <cellStyle name="Normal 3 4 2 2 5 3" xfId="2768"/>
    <cellStyle name="Normal 3 4 2 2 5 4" xfId="2364"/>
    <cellStyle name="Normal 3 4 2 2 6" xfId="543"/>
    <cellStyle name="Normal 3 4 2 2 6 2" xfId="1612"/>
    <cellStyle name="Normal 3 4 2 2 6 2 2" xfId="4172"/>
    <cellStyle name="Normal 3 4 2 2 6 3" xfId="3108"/>
    <cellStyle name="Normal 3 4 2 2 6 4" xfId="2655"/>
    <cellStyle name="Normal 3 4 2 2 7" xfId="1158"/>
    <cellStyle name="Normal 3 4 2 2 7 2" xfId="3721"/>
    <cellStyle name="Normal 3 4 2 2 7 3" xfId="2204"/>
    <cellStyle name="Normal 3 4 2 2 8" xfId="815"/>
    <cellStyle name="Normal 3 4 2 2 8 2" xfId="3380"/>
    <cellStyle name="Normal 3 4 2 2 9" xfId="2667"/>
    <cellStyle name="Normal 3 4 2 3" xfId="37"/>
    <cellStyle name="Normal 3 4 2 3 2" xfId="75"/>
    <cellStyle name="Normal 3 4 2 3 2 2" xfId="226"/>
    <cellStyle name="Normal 3 4 2 3 2 2 2" xfId="1542"/>
    <cellStyle name="Normal 3 4 2 3 2 2 2 2" xfId="4102"/>
    <cellStyle name="Normal 3 4 2 3 2 2 3" xfId="2815"/>
    <cellStyle name="Normal 3 4 2 3 2 2 4" xfId="2585"/>
    <cellStyle name="Normal 3 4 2 3 2 3" xfId="1503"/>
    <cellStyle name="Normal 3 4 2 3 2 3 2" xfId="4064"/>
    <cellStyle name="Normal 3 4 2 3 2 4" xfId="2714"/>
    <cellStyle name="Normal 3 4 2 3 2 5" xfId="2547"/>
    <cellStyle name="Normal 3 4 2 3 3" xfId="188"/>
    <cellStyle name="Normal 3 4 2 3 3 2" xfId="1551"/>
    <cellStyle name="Normal 3 4 2 3 3 2 2" xfId="4111"/>
    <cellStyle name="Normal 3 4 2 3 3 3" xfId="2777"/>
    <cellStyle name="Normal 3 4 2 3 3 4" xfId="2594"/>
    <cellStyle name="Normal 3 4 2 3 4" xfId="1558"/>
    <cellStyle name="Normal 3 4 2 3 4 2" xfId="4118"/>
    <cellStyle name="Normal 3 4 2 3 4 3" xfId="2601"/>
    <cellStyle name="Normal 3 4 2 3 5" xfId="1008"/>
    <cellStyle name="Normal 3 4 2 3 5 2" xfId="3571"/>
    <cellStyle name="Normal 3 4 2 3 6" xfId="2676"/>
    <cellStyle name="Normal 3 4 2 3 7" xfId="2054"/>
    <cellStyle name="Normal 3 4 2 4" xfId="51"/>
    <cellStyle name="Normal 3 4 2 4 2" xfId="76"/>
    <cellStyle name="Normal 3 4 2 4 2 2" xfId="227"/>
    <cellStyle name="Normal 3 4 2 4 2 2 2" xfId="1567"/>
    <cellStyle name="Normal 3 4 2 4 2 2 2 2" xfId="4127"/>
    <cellStyle name="Normal 3 4 2 4 2 2 3" xfId="2816"/>
    <cellStyle name="Normal 3 4 2 4 2 2 4" xfId="2610"/>
    <cellStyle name="Normal 3 4 2 4 2 3" xfId="1181"/>
    <cellStyle name="Normal 3 4 2 4 2 3 2" xfId="3744"/>
    <cellStyle name="Normal 3 4 2 4 2 4" xfId="2715"/>
    <cellStyle name="Normal 3 4 2 4 2 5" xfId="2227"/>
    <cellStyle name="Normal 3 4 2 4 3" xfId="202"/>
    <cellStyle name="Normal 3 4 2 4 3 2" xfId="1525"/>
    <cellStyle name="Normal 3 4 2 4 3 2 2" xfId="4085"/>
    <cellStyle name="Normal 3 4 2 4 3 3" xfId="2791"/>
    <cellStyle name="Normal 3 4 2 4 3 4" xfId="2568"/>
    <cellStyle name="Normal 3 4 2 4 4" xfId="1342"/>
    <cellStyle name="Normal 3 4 2 4 4 2" xfId="3903"/>
    <cellStyle name="Normal 3 4 2 4 5" xfId="2690"/>
    <cellStyle name="Normal 3 4 2 4 6" xfId="2386"/>
    <cellStyle name="Normal 3 4 2 5" xfId="71"/>
    <cellStyle name="Normal 3 4 2 5 2" xfId="222"/>
    <cellStyle name="Normal 3 4 2 5 2 2" xfId="1295"/>
    <cellStyle name="Normal 3 4 2 5 2 2 2" xfId="3856"/>
    <cellStyle name="Normal 3 4 2 5 2 3" xfId="2811"/>
    <cellStyle name="Normal 3 4 2 5 2 4" xfId="2339"/>
    <cellStyle name="Normal 3 4 2 5 3" xfId="1532"/>
    <cellStyle name="Normal 3 4 2 5 3 2" xfId="4092"/>
    <cellStyle name="Normal 3 4 2 5 4" xfId="2710"/>
    <cellStyle name="Normal 3 4 2 5 5" xfId="2575"/>
    <cellStyle name="Normal 3 4 2 6" xfId="173"/>
    <cellStyle name="Normal 3 4 2 6 2" xfId="1540"/>
    <cellStyle name="Normal 3 4 2 6 2 2" xfId="4100"/>
    <cellStyle name="Normal 3 4 2 6 3" xfId="2762"/>
    <cellStyle name="Normal 3 4 2 6 4" xfId="2583"/>
    <cellStyle name="Normal 3 4 2 7" xfId="389"/>
    <cellStyle name="Normal 3 4 2 7 2" xfId="1588"/>
    <cellStyle name="Normal 3 4 2 7 2 2" xfId="4148"/>
    <cellStyle name="Normal 3 4 2 7 3" xfId="2958"/>
    <cellStyle name="Normal 3 4 2 7 4" xfId="2631"/>
    <cellStyle name="Normal 3 4 2 8" xfId="883"/>
    <cellStyle name="Normal 3 4 2 8 2" xfId="3448"/>
    <cellStyle name="Normal 3 4 2 8 3" xfId="1931"/>
    <cellStyle name="Normal 3 4 2 9" xfId="665"/>
    <cellStyle name="Normal 3 4 2 9 2" xfId="3230"/>
    <cellStyle name="Normal 3 4 3" xfId="24"/>
    <cellStyle name="Normal 3 4 3 10" xfId="1692"/>
    <cellStyle name="Normal 3 4 3 2" xfId="40"/>
    <cellStyle name="Normal 3 4 3 2 2" xfId="78"/>
    <cellStyle name="Normal 3 4 3 2 2 2" xfId="229"/>
    <cellStyle name="Normal 3 4 3 2 2 2 2" xfId="1188"/>
    <cellStyle name="Normal 3 4 3 2 2 2 2 2" xfId="3751"/>
    <cellStyle name="Normal 3 4 3 2 2 2 3" xfId="2818"/>
    <cellStyle name="Normal 3 4 3 2 2 2 4" xfId="2234"/>
    <cellStyle name="Normal 3 4 3 2 2 3" xfId="1441"/>
    <cellStyle name="Normal 3 4 3 2 2 3 2" xfId="4002"/>
    <cellStyle name="Normal 3 4 3 2 2 4" xfId="2717"/>
    <cellStyle name="Normal 3 4 3 2 2 5" xfId="2485"/>
    <cellStyle name="Normal 3 4 3 2 3" xfId="191"/>
    <cellStyle name="Normal 3 4 3 2 3 2" xfId="1209"/>
    <cellStyle name="Normal 3 4 3 2 3 2 2" xfId="3771"/>
    <cellStyle name="Normal 3 4 3 2 3 3" xfId="2780"/>
    <cellStyle name="Normal 3 4 3 2 3 4" xfId="2254"/>
    <cellStyle name="Normal 3 4 3 2 4" xfId="522"/>
    <cellStyle name="Normal 3 4 3 2 4 2" xfId="1609"/>
    <cellStyle name="Normal 3 4 3 2 4 2 2" xfId="4169"/>
    <cellStyle name="Normal 3 4 3 2 4 3" xfId="3087"/>
    <cellStyle name="Normal 3 4 3 2 4 4" xfId="2652"/>
    <cellStyle name="Normal 3 4 3 2 5" xfId="1137"/>
    <cellStyle name="Normal 3 4 3 2 5 2" xfId="3700"/>
    <cellStyle name="Normal 3 4 3 2 5 3" xfId="2183"/>
    <cellStyle name="Normal 3 4 3 2 6" xfId="794"/>
    <cellStyle name="Normal 3 4 3 2 6 2" xfId="3359"/>
    <cellStyle name="Normal 3 4 3 2 7" xfId="2679"/>
    <cellStyle name="Normal 3 4 3 2 8" xfId="1842"/>
    <cellStyle name="Normal 3 4 3 3" xfId="53"/>
    <cellStyle name="Normal 3 4 3 3 2" xfId="79"/>
    <cellStyle name="Normal 3 4 3 3 2 2" xfId="230"/>
    <cellStyle name="Normal 3 4 3 3 2 2 2" xfId="1549"/>
    <cellStyle name="Normal 3 4 3 3 2 2 2 2" xfId="4109"/>
    <cellStyle name="Normal 3 4 3 3 2 2 3" xfId="2819"/>
    <cellStyle name="Normal 3 4 3 3 2 2 4" xfId="2592"/>
    <cellStyle name="Normal 3 4 3 3 2 3" xfId="1565"/>
    <cellStyle name="Normal 3 4 3 3 2 3 2" xfId="4125"/>
    <cellStyle name="Normal 3 4 3 3 2 4" xfId="2718"/>
    <cellStyle name="Normal 3 4 3 3 2 5" xfId="2608"/>
    <cellStyle name="Normal 3 4 3 3 3" xfId="204"/>
    <cellStyle name="Normal 3 4 3 3 3 2" xfId="1506"/>
    <cellStyle name="Normal 3 4 3 3 3 2 2" xfId="4067"/>
    <cellStyle name="Normal 3 4 3 3 3 3" xfId="2793"/>
    <cellStyle name="Normal 3 4 3 3 3 4" xfId="2550"/>
    <cellStyle name="Normal 3 4 3 3 4" xfId="1321"/>
    <cellStyle name="Normal 3 4 3 3 4 2" xfId="3882"/>
    <cellStyle name="Normal 3 4 3 3 5" xfId="2692"/>
    <cellStyle name="Normal 3 4 3 3 6" xfId="2365"/>
    <cellStyle name="Normal 3 4 3 4" xfId="77"/>
    <cellStyle name="Normal 3 4 3 4 2" xfId="228"/>
    <cellStyle name="Normal 3 4 3 4 2 2" xfId="1232"/>
    <cellStyle name="Normal 3 4 3 4 2 2 2" xfId="3794"/>
    <cellStyle name="Normal 3 4 3 4 2 3" xfId="2817"/>
    <cellStyle name="Normal 3 4 3 4 2 4" xfId="2277"/>
    <cellStyle name="Normal 3 4 3 4 3" xfId="1520"/>
    <cellStyle name="Normal 3 4 3 4 3 2" xfId="4080"/>
    <cellStyle name="Normal 3 4 3 4 4" xfId="2716"/>
    <cellStyle name="Normal 3 4 3 4 5" xfId="2563"/>
    <cellStyle name="Normal 3 4 3 5" xfId="176"/>
    <cellStyle name="Normal 3 4 3 5 2" xfId="1563"/>
    <cellStyle name="Normal 3 4 3 5 2 2" xfId="4123"/>
    <cellStyle name="Normal 3 4 3 5 3" xfId="2765"/>
    <cellStyle name="Normal 3 4 3 5 4" xfId="2606"/>
    <cellStyle name="Normal 3 4 3 6" xfId="367"/>
    <cellStyle name="Normal 3 4 3 6 2" xfId="1581"/>
    <cellStyle name="Normal 3 4 3 6 2 2" xfId="4141"/>
    <cellStyle name="Normal 3 4 3 6 3" xfId="2937"/>
    <cellStyle name="Normal 3 4 3 6 4" xfId="2624"/>
    <cellStyle name="Normal 3 4 3 7" xfId="987"/>
    <cellStyle name="Normal 3 4 3 7 2" xfId="3550"/>
    <cellStyle name="Normal 3 4 3 7 3" xfId="2033"/>
    <cellStyle name="Normal 3 4 3 8" xfId="644"/>
    <cellStyle name="Normal 3 4 3 8 2" xfId="3209"/>
    <cellStyle name="Normal 3 4 3 9" xfId="2664"/>
    <cellStyle name="Normal 3 4 4" xfId="34"/>
    <cellStyle name="Normal 3 4 4 2" xfId="80"/>
    <cellStyle name="Normal 3 4 4 2 2" xfId="231"/>
    <cellStyle name="Normal 3 4 4 2 2 2" xfId="1578"/>
    <cellStyle name="Normal 3 4 4 2 2 2 2" xfId="4138"/>
    <cellStyle name="Normal 3 4 4 2 2 3" xfId="2820"/>
    <cellStyle name="Normal 3 4 4 2 2 4" xfId="2621"/>
    <cellStyle name="Normal 3 4 4 2 3" xfId="1393"/>
    <cellStyle name="Normal 3 4 4 2 3 2" xfId="3954"/>
    <cellStyle name="Normal 3 4 4 2 4" xfId="2719"/>
    <cellStyle name="Normal 3 4 4 2 5" xfId="2437"/>
    <cellStyle name="Normal 3 4 4 3" xfId="185"/>
    <cellStyle name="Normal 3 4 4 3 2" xfId="1492"/>
    <cellStyle name="Normal 3 4 4 3 2 2" xfId="4053"/>
    <cellStyle name="Normal 3 4 4 3 3" xfId="2774"/>
    <cellStyle name="Normal 3 4 4 3 4" xfId="2536"/>
    <cellStyle name="Normal 3 4 4 4" xfId="456"/>
    <cellStyle name="Normal 3 4 4 4 2" xfId="1607"/>
    <cellStyle name="Normal 3 4 4 4 2 2" xfId="4167"/>
    <cellStyle name="Normal 3 4 4 4 3" xfId="3021"/>
    <cellStyle name="Normal 3 4 4 4 4" xfId="2650"/>
    <cellStyle name="Normal 3 4 4 5" xfId="1071"/>
    <cellStyle name="Normal 3 4 4 5 2" xfId="3634"/>
    <cellStyle name="Normal 3 4 4 5 3" xfId="2117"/>
    <cellStyle name="Normal 3 4 4 6" xfId="728"/>
    <cellStyle name="Normal 3 4 4 6 2" xfId="3293"/>
    <cellStyle name="Normal 3 4 4 7" xfId="2673"/>
    <cellStyle name="Normal 3 4 4 8" xfId="1776"/>
    <cellStyle name="Normal 3 4 5" xfId="50"/>
    <cellStyle name="Normal 3 4 5 2" xfId="81"/>
    <cellStyle name="Normal 3 4 5 2 2" xfId="232"/>
    <cellStyle name="Normal 3 4 5 2 2 2" xfId="1495"/>
    <cellStyle name="Normal 3 4 5 2 2 2 2" xfId="4056"/>
    <cellStyle name="Normal 3 4 5 2 2 3" xfId="2821"/>
    <cellStyle name="Normal 3 4 5 2 2 4" xfId="2539"/>
    <cellStyle name="Normal 3 4 5 2 3" xfId="1202"/>
    <cellStyle name="Normal 3 4 5 2 3 2" xfId="3764"/>
    <cellStyle name="Normal 3 4 5 2 4" xfId="2720"/>
    <cellStyle name="Normal 3 4 5 2 5" xfId="2247"/>
    <cellStyle name="Normal 3 4 5 3" xfId="201"/>
    <cellStyle name="Normal 3 4 5 3 2" xfId="1533"/>
    <cellStyle name="Normal 3 4 5 3 2 2" xfId="4093"/>
    <cellStyle name="Normal 3 4 5 3 3" xfId="2790"/>
    <cellStyle name="Normal 3 4 5 3 4" xfId="2576"/>
    <cellStyle name="Normal 3 4 5 4" xfId="1559"/>
    <cellStyle name="Normal 3 4 5 4 2" xfId="4119"/>
    <cellStyle name="Normal 3 4 5 4 3" xfId="2602"/>
    <cellStyle name="Normal 3 4 5 5" xfId="923"/>
    <cellStyle name="Normal 3 4 5 5 2" xfId="3486"/>
    <cellStyle name="Normal 3 4 5 6" xfId="2689"/>
    <cellStyle name="Normal 3 4 5 7" xfId="1969"/>
    <cellStyle name="Normal 3 4 6" xfId="70"/>
    <cellStyle name="Normal 3 4 6 2" xfId="221"/>
    <cellStyle name="Normal 3 4 6 2 2" xfId="1528"/>
    <cellStyle name="Normal 3 4 6 2 2 2" xfId="4088"/>
    <cellStyle name="Normal 3 4 6 2 3" xfId="2810"/>
    <cellStyle name="Normal 3 4 6 2 4" xfId="2571"/>
    <cellStyle name="Normal 3 4 6 3" xfId="1252"/>
    <cellStyle name="Normal 3 4 6 3 2" xfId="3813"/>
    <cellStyle name="Normal 3 4 6 4" xfId="2709"/>
    <cellStyle name="Normal 3 4 6 5" xfId="2296"/>
    <cellStyle name="Normal 3 4 7" xfId="170"/>
    <cellStyle name="Normal 3 4 7 2" xfId="1518"/>
    <cellStyle name="Normal 3 4 7 2 2" xfId="4078"/>
    <cellStyle name="Normal 3 4 7 3" xfId="2759"/>
    <cellStyle name="Normal 3 4 7 4" xfId="2561"/>
    <cellStyle name="Normal 3 4 8" xfId="282"/>
    <cellStyle name="Normal 3 4 8 2" xfId="1536"/>
    <cellStyle name="Normal 3 4 8 2 2" xfId="4096"/>
    <cellStyle name="Normal 3 4 8 3" xfId="2871"/>
    <cellStyle name="Normal 3 4 8 4" xfId="2579"/>
    <cellStyle name="Normal 3 4 9" xfId="850"/>
    <cellStyle name="Normal 3 4 9 2" xfId="3415"/>
    <cellStyle name="Normal 3 4 9 3" xfId="1898"/>
    <cellStyle name="Normal 3 5" xfId="15"/>
    <cellStyle name="Normal 3 5 10" xfId="2659"/>
    <cellStyle name="Normal 3 5 11" xfId="1702"/>
    <cellStyle name="Normal 3 5 2" xfId="25"/>
    <cellStyle name="Normal 3 5 2 10" xfId="1852"/>
    <cellStyle name="Normal 3 5 2 2" xfId="41"/>
    <cellStyle name="Normal 3 5 2 2 2" xfId="84"/>
    <cellStyle name="Normal 3 5 2 2 2 2" xfId="235"/>
    <cellStyle name="Normal 3 5 2 2 2 2 2" xfId="1524"/>
    <cellStyle name="Normal 3 5 2 2 2 2 2 2" xfId="4084"/>
    <cellStyle name="Normal 3 5 2 2 2 2 3" xfId="2824"/>
    <cellStyle name="Normal 3 5 2 2 2 2 4" xfId="2567"/>
    <cellStyle name="Normal 3 5 2 2 2 3" xfId="1513"/>
    <cellStyle name="Normal 3 5 2 2 2 3 2" xfId="4074"/>
    <cellStyle name="Normal 3 5 2 2 2 4" xfId="2723"/>
    <cellStyle name="Normal 3 5 2 2 2 5" xfId="2557"/>
    <cellStyle name="Normal 3 5 2 2 3" xfId="192"/>
    <cellStyle name="Normal 3 5 2 2 3 2" xfId="1240"/>
    <cellStyle name="Normal 3 5 2 2 3 2 2" xfId="3801"/>
    <cellStyle name="Normal 3 5 2 2 3 3" xfId="2781"/>
    <cellStyle name="Normal 3 5 2 2 3 4" xfId="2284"/>
    <cellStyle name="Normal 3 5 2 2 4" xfId="1451"/>
    <cellStyle name="Normal 3 5 2 2 4 2" xfId="4012"/>
    <cellStyle name="Normal 3 5 2 2 5" xfId="2680"/>
    <cellStyle name="Normal 3 5 2 2 6" xfId="2495"/>
    <cellStyle name="Normal 3 5 2 3" xfId="54"/>
    <cellStyle name="Normal 3 5 2 3 2" xfId="85"/>
    <cellStyle name="Normal 3 5 2 3 2 2" xfId="236"/>
    <cellStyle name="Normal 3 5 2 3 2 2 2" xfId="1496"/>
    <cellStyle name="Normal 3 5 2 3 2 2 2 2" xfId="4057"/>
    <cellStyle name="Normal 3 5 2 3 2 2 3" xfId="2825"/>
    <cellStyle name="Normal 3 5 2 3 2 2 4" xfId="2540"/>
    <cellStyle name="Normal 3 5 2 3 2 3" xfId="1508"/>
    <cellStyle name="Normal 3 5 2 3 2 3 2" xfId="4069"/>
    <cellStyle name="Normal 3 5 2 3 2 4" xfId="2724"/>
    <cellStyle name="Normal 3 5 2 3 2 5" xfId="2552"/>
    <cellStyle name="Normal 3 5 2 3 3" xfId="205"/>
    <cellStyle name="Normal 3 5 2 3 3 2" xfId="1573"/>
    <cellStyle name="Normal 3 5 2 3 3 2 2" xfId="4133"/>
    <cellStyle name="Normal 3 5 2 3 3 3" xfId="2794"/>
    <cellStyle name="Normal 3 5 2 3 3 4" xfId="2616"/>
    <cellStyle name="Normal 3 5 2 3 4" xfId="1488"/>
    <cellStyle name="Normal 3 5 2 3 4 2" xfId="4049"/>
    <cellStyle name="Normal 3 5 2 3 5" xfId="2693"/>
    <cellStyle name="Normal 3 5 2 3 6" xfId="2532"/>
    <cellStyle name="Normal 3 5 2 4" xfId="83"/>
    <cellStyle name="Normal 3 5 2 4 2" xfId="234"/>
    <cellStyle name="Normal 3 5 2 4 2 2" xfId="1199"/>
    <cellStyle name="Normal 3 5 2 4 2 2 2" xfId="3761"/>
    <cellStyle name="Normal 3 5 2 4 2 3" xfId="2823"/>
    <cellStyle name="Normal 3 5 2 4 2 4" xfId="2244"/>
    <cellStyle name="Normal 3 5 2 4 3" xfId="1217"/>
    <cellStyle name="Normal 3 5 2 4 3 2" xfId="3779"/>
    <cellStyle name="Normal 3 5 2 4 4" xfId="2722"/>
    <cellStyle name="Normal 3 5 2 4 5" xfId="2262"/>
    <cellStyle name="Normal 3 5 2 5" xfId="177"/>
    <cellStyle name="Normal 3 5 2 5 2" xfId="1193"/>
    <cellStyle name="Normal 3 5 2 5 2 2" xfId="3756"/>
    <cellStyle name="Normal 3 5 2 5 3" xfId="2766"/>
    <cellStyle name="Normal 3 5 2 5 4" xfId="2239"/>
    <cellStyle name="Normal 3 5 2 6" xfId="532"/>
    <cellStyle name="Normal 3 5 2 6 2" xfId="1610"/>
    <cellStyle name="Normal 3 5 2 6 2 2" xfId="4170"/>
    <cellStyle name="Normal 3 5 2 6 3" xfId="3097"/>
    <cellStyle name="Normal 3 5 2 6 4" xfId="2653"/>
    <cellStyle name="Normal 3 5 2 7" xfId="1147"/>
    <cellStyle name="Normal 3 5 2 7 2" xfId="3710"/>
    <cellStyle name="Normal 3 5 2 7 3" xfId="2193"/>
    <cellStyle name="Normal 3 5 2 8" xfId="804"/>
    <cellStyle name="Normal 3 5 2 8 2" xfId="3369"/>
    <cellStyle name="Normal 3 5 2 9" xfId="2665"/>
    <cellStyle name="Normal 3 5 3" xfId="35"/>
    <cellStyle name="Normal 3 5 3 2" xfId="86"/>
    <cellStyle name="Normal 3 5 3 2 2" xfId="237"/>
    <cellStyle name="Normal 3 5 3 2 2 2" xfId="1564"/>
    <cellStyle name="Normal 3 5 3 2 2 2 2" xfId="4124"/>
    <cellStyle name="Normal 3 5 3 2 2 3" xfId="2826"/>
    <cellStyle name="Normal 3 5 3 2 2 4" xfId="2607"/>
    <cellStyle name="Normal 3 5 3 2 3" xfId="1180"/>
    <cellStyle name="Normal 3 5 3 2 3 2" xfId="3743"/>
    <cellStyle name="Normal 3 5 3 2 4" xfId="2725"/>
    <cellStyle name="Normal 3 5 3 2 5" xfId="2226"/>
    <cellStyle name="Normal 3 5 3 3" xfId="186"/>
    <cellStyle name="Normal 3 5 3 3 2" xfId="1531"/>
    <cellStyle name="Normal 3 5 3 3 2 2" xfId="4091"/>
    <cellStyle name="Normal 3 5 3 3 3" xfId="2775"/>
    <cellStyle name="Normal 3 5 3 3 4" xfId="2574"/>
    <cellStyle name="Normal 3 5 3 4" xfId="1555"/>
    <cellStyle name="Normal 3 5 3 4 2" xfId="4115"/>
    <cellStyle name="Normal 3 5 3 4 3" xfId="2598"/>
    <cellStyle name="Normal 3 5 3 5" xfId="997"/>
    <cellStyle name="Normal 3 5 3 5 2" xfId="3560"/>
    <cellStyle name="Normal 3 5 3 6" xfId="2674"/>
    <cellStyle name="Normal 3 5 3 7" xfId="2043"/>
    <cellStyle name="Normal 3 5 4" xfId="45"/>
    <cellStyle name="Normal 3 5 4 2" xfId="87"/>
    <cellStyle name="Normal 3 5 4 2 2" xfId="238"/>
    <cellStyle name="Normal 3 5 4 2 2 2" xfId="1197"/>
    <cellStyle name="Normal 3 5 4 2 2 2 2" xfId="3759"/>
    <cellStyle name="Normal 3 5 4 2 2 3" xfId="2827"/>
    <cellStyle name="Normal 3 5 4 2 2 4" xfId="2242"/>
    <cellStyle name="Normal 3 5 4 2 3" xfId="1539"/>
    <cellStyle name="Normal 3 5 4 2 3 2" xfId="4099"/>
    <cellStyle name="Normal 3 5 4 2 4" xfId="2726"/>
    <cellStyle name="Normal 3 5 4 2 5" xfId="2582"/>
    <cellStyle name="Normal 3 5 4 3" xfId="196"/>
    <cellStyle name="Normal 3 5 4 3 2" xfId="1290"/>
    <cellStyle name="Normal 3 5 4 3 2 2" xfId="3851"/>
    <cellStyle name="Normal 3 5 4 3 3" xfId="2785"/>
    <cellStyle name="Normal 3 5 4 3 4" xfId="2334"/>
    <cellStyle name="Normal 3 5 4 4" xfId="1331"/>
    <cellStyle name="Normal 3 5 4 4 2" xfId="3892"/>
    <cellStyle name="Normal 3 5 4 5" xfId="2684"/>
    <cellStyle name="Normal 3 5 4 6" xfId="2375"/>
    <cellStyle name="Normal 3 5 5" xfId="82"/>
    <cellStyle name="Normal 3 5 5 2" xfId="233"/>
    <cellStyle name="Normal 3 5 5 2 2" xfId="1571"/>
    <cellStyle name="Normal 3 5 5 2 2 2" xfId="4131"/>
    <cellStyle name="Normal 3 5 5 2 3" xfId="2822"/>
    <cellStyle name="Normal 3 5 5 2 4" xfId="2614"/>
    <cellStyle name="Normal 3 5 5 3" xfId="1509"/>
    <cellStyle name="Normal 3 5 5 3 2" xfId="4070"/>
    <cellStyle name="Normal 3 5 5 4" xfId="2721"/>
    <cellStyle name="Normal 3 5 5 5" xfId="2553"/>
    <cellStyle name="Normal 3 5 6" xfId="171"/>
    <cellStyle name="Normal 3 5 6 2" xfId="1576"/>
    <cellStyle name="Normal 3 5 6 2 2" xfId="4136"/>
    <cellStyle name="Normal 3 5 6 3" xfId="2760"/>
    <cellStyle name="Normal 3 5 6 4" xfId="2619"/>
    <cellStyle name="Normal 3 5 7" xfId="378"/>
    <cellStyle name="Normal 3 5 7 2" xfId="1582"/>
    <cellStyle name="Normal 3 5 7 2 2" xfId="4142"/>
    <cellStyle name="Normal 3 5 7 3" xfId="2947"/>
    <cellStyle name="Normal 3 5 7 4" xfId="2625"/>
    <cellStyle name="Normal 3 5 8" xfId="872"/>
    <cellStyle name="Normal 3 5 8 2" xfId="3437"/>
    <cellStyle name="Normal 3 5 8 3" xfId="1920"/>
    <cellStyle name="Normal 3 5 9" xfId="654"/>
    <cellStyle name="Normal 3 5 9 2" xfId="3219"/>
    <cellStyle name="Normal 3 6" xfId="22"/>
    <cellStyle name="Normal 3 6 10" xfId="1676"/>
    <cellStyle name="Normal 3 6 2" xfId="38"/>
    <cellStyle name="Normal 3 6 2 2" xfId="89"/>
    <cellStyle name="Normal 3 6 2 2 2" xfId="240"/>
    <cellStyle name="Normal 3 6 2 2 2 2" xfId="1546"/>
    <cellStyle name="Normal 3 6 2 2 2 2 2" xfId="4106"/>
    <cellStyle name="Normal 3 6 2 2 2 3" xfId="2829"/>
    <cellStyle name="Normal 3 6 2 2 2 4" xfId="2589"/>
    <cellStyle name="Normal 3 6 2 2 3" xfId="1428"/>
    <cellStyle name="Normal 3 6 2 2 3 2" xfId="3989"/>
    <cellStyle name="Normal 3 6 2 2 4" xfId="2728"/>
    <cellStyle name="Normal 3 6 2 2 5" xfId="2472"/>
    <cellStyle name="Normal 3 6 2 3" xfId="189"/>
    <cellStyle name="Normal 3 6 2 3 2" xfId="1579"/>
    <cellStyle name="Normal 3 6 2 3 2 2" xfId="4139"/>
    <cellStyle name="Normal 3 6 2 3 3" xfId="2778"/>
    <cellStyle name="Normal 3 6 2 3 4" xfId="2622"/>
    <cellStyle name="Normal 3 6 2 4" xfId="506"/>
    <cellStyle name="Normal 3 6 2 4 2" xfId="1608"/>
    <cellStyle name="Normal 3 6 2 4 2 2" xfId="4168"/>
    <cellStyle name="Normal 3 6 2 4 3" xfId="3071"/>
    <cellStyle name="Normal 3 6 2 4 4" xfId="2651"/>
    <cellStyle name="Normal 3 6 2 5" xfId="1121"/>
    <cellStyle name="Normal 3 6 2 5 2" xfId="3684"/>
    <cellStyle name="Normal 3 6 2 5 3" xfId="2167"/>
    <cellStyle name="Normal 3 6 2 6" xfId="778"/>
    <cellStyle name="Normal 3 6 2 6 2" xfId="3343"/>
    <cellStyle name="Normal 3 6 2 7" xfId="2677"/>
    <cellStyle name="Normal 3 6 2 8" xfId="1826"/>
    <cellStyle name="Normal 3 6 3" xfId="55"/>
    <cellStyle name="Normal 3 6 3 2" xfId="90"/>
    <cellStyle name="Normal 3 6 3 2 2" xfId="241"/>
    <cellStyle name="Normal 3 6 3 2 2 2" xfId="1550"/>
    <cellStyle name="Normal 3 6 3 2 2 2 2" xfId="4110"/>
    <cellStyle name="Normal 3 6 3 2 2 3" xfId="2830"/>
    <cellStyle name="Normal 3 6 3 2 2 4" xfId="2593"/>
    <cellStyle name="Normal 3 6 3 2 3" xfId="1201"/>
    <cellStyle name="Normal 3 6 3 2 3 2" xfId="3763"/>
    <cellStyle name="Normal 3 6 3 2 4" xfId="2729"/>
    <cellStyle name="Normal 3 6 3 2 5" xfId="2246"/>
    <cellStyle name="Normal 3 6 3 3" xfId="206"/>
    <cellStyle name="Normal 3 6 3 3 2" xfId="1545"/>
    <cellStyle name="Normal 3 6 3 3 2 2" xfId="4105"/>
    <cellStyle name="Normal 3 6 3 3 3" xfId="2795"/>
    <cellStyle name="Normal 3 6 3 3 4" xfId="2588"/>
    <cellStyle name="Normal 3 6 3 4" xfId="1304"/>
    <cellStyle name="Normal 3 6 3 4 2" xfId="3865"/>
    <cellStyle name="Normal 3 6 3 5" xfId="2694"/>
    <cellStyle name="Normal 3 6 3 6" xfId="2348"/>
    <cellStyle name="Normal 3 6 4" xfId="88"/>
    <cellStyle name="Normal 3 6 4 2" xfId="239"/>
    <cellStyle name="Normal 3 6 4 2 2" xfId="1507"/>
    <cellStyle name="Normal 3 6 4 2 2 2" xfId="4068"/>
    <cellStyle name="Normal 3 6 4 2 3" xfId="2828"/>
    <cellStyle name="Normal 3 6 4 2 4" xfId="2551"/>
    <cellStyle name="Normal 3 6 4 3" xfId="1198"/>
    <cellStyle name="Normal 3 6 4 3 2" xfId="3760"/>
    <cellStyle name="Normal 3 6 4 4" xfId="2727"/>
    <cellStyle name="Normal 3 6 4 5" xfId="2243"/>
    <cellStyle name="Normal 3 6 5" xfId="174"/>
    <cellStyle name="Normal 3 6 5 2" xfId="1530"/>
    <cellStyle name="Normal 3 6 5 2 2" xfId="4090"/>
    <cellStyle name="Normal 3 6 5 3" xfId="2763"/>
    <cellStyle name="Normal 3 6 5 4" xfId="2573"/>
    <cellStyle name="Normal 3 6 6" xfId="348"/>
    <cellStyle name="Normal 3 6 6 2" xfId="1580"/>
    <cellStyle name="Normal 3 6 6 2 2" xfId="4140"/>
    <cellStyle name="Normal 3 6 6 3" xfId="2921"/>
    <cellStyle name="Normal 3 6 6 4" xfId="2623"/>
    <cellStyle name="Normal 3 6 7" xfId="971"/>
    <cellStyle name="Normal 3 6 7 2" xfId="3534"/>
    <cellStyle name="Normal 3 6 7 3" xfId="2017"/>
    <cellStyle name="Normal 3 6 8" xfId="628"/>
    <cellStyle name="Normal 3 6 8 2" xfId="3193"/>
    <cellStyle name="Normal 3 6 9" xfId="2662"/>
    <cellStyle name="Normal 3 7" xfId="32"/>
    <cellStyle name="Normal 3 7 2" xfId="91"/>
    <cellStyle name="Normal 3 7 2 2" xfId="242"/>
    <cellStyle name="Normal 3 7 2 2 2" xfId="1211"/>
    <cellStyle name="Normal 3 7 2 2 2 2" xfId="3773"/>
    <cellStyle name="Normal 3 7 2 2 3" xfId="2831"/>
    <cellStyle name="Normal 3 7 2 2 4" xfId="2256"/>
    <cellStyle name="Normal 3 7 2 3" xfId="1236"/>
    <cellStyle name="Normal 3 7 2 3 2" xfId="3798"/>
    <cellStyle name="Normal 3 7 2 4" xfId="2730"/>
    <cellStyle name="Normal 3 7 2 5" xfId="2281"/>
    <cellStyle name="Normal 3 7 3" xfId="183"/>
    <cellStyle name="Normal 3 7 3 2" xfId="1501"/>
    <cellStyle name="Normal 3 7 3 2 2" xfId="4062"/>
    <cellStyle name="Normal 3 7 3 3" xfId="2772"/>
    <cellStyle name="Normal 3 7 3 4" xfId="2545"/>
    <cellStyle name="Normal 3 7 4" xfId="440"/>
    <cellStyle name="Normal 3 7 4 2" xfId="1605"/>
    <cellStyle name="Normal 3 7 4 2 2" xfId="4165"/>
    <cellStyle name="Normal 3 7 4 3" xfId="3008"/>
    <cellStyle name="Normal 3 7 4 4" xfId="2648"/>
    <cellStyle name="Normal 3 7 5" xfId="1058"/>
    <cellStyle name="Normal 3 7 5 2" xfId="3621"/>
    <cellStyle name="Normal 3 7 5 3" xfId="2104"/>
    <cellStyle name="Normal 3 7 6" xfId="715"/>
    <cellStyle name="Normal 3 7 6 2" xfId="3280"/>
    <cellStyle name="Normal 3 7 7" xfId="2671"/>
    <cellStyle name="Normal 3 7 8" xfId="1763"/>
    <cellStyle name="Normal 3 8" xfId="44"/>
    <cellStyle name="Normal 3 8 2" xfId="92"/>
    <cellStyle name="Normal 3 8 2 2" xfId="243"/>
    <cellStyle name="Normal 3 8 2 2 2" xfId="1557"/>
    <cellStyle name="Normal 3 8 2 2 2 2" xfId="4117"/>
    <cellStyle name="Normal 3 8 2 2 3" xfId="2832"/>
    <cellStyle name="Normal 3 8 2 2 4" xfId="2600"/>
    <cellStyle name="Normal 3 8 2 3" xfId="1364"/>
    <cellStyle name="Normal 3 8 2 3 2" xfId="3925"/>
    <cellStyle name="Normal 3 8 2 4" xfId="2731"/>
    <cellStyle name="Normal 3 8 2 5" xfId="2408"/>
    <cellStyle name="Normal 3 8 3" xfId="195"/>
    <cellStyle name="Normal 3 8 3 2" xfId="1544"/>
    <cellStyle name="Normal 3 8 3 2 2" xfId="4104"/>
    <cellStyle name="Normal 3 8 3 3" xfId="2784"/>
    <cellStyle name="Normal 3 8 3 4" xfId="2587"/>
    <cellStyle name="Normal 3 8 4" xfId="411"/>
    <cellStyle name="Normal 3 8 4 2" xfId="1604"/>
    <cellStyle name="Normal 3 8 4 2 2" xfId="4164"/>
    <cellStyle name="Normal 3 8 4 3" xfId="2980"/>
    <cellStyle name="Normal 3 8 4 4" xfId="2647"/>
    <cellStyle name="Normal 3 8 5" xfId="1030"/>
    <cellStyle name="Normal 3 8 5 2" xfId="3593"/>
    <cellStyle name="Normal 3 8 5 3" xfId="2076"/>
    <cellStyle name="Normal 3 8 6" xfId="687"/>
    <cellStyle name="Normal 3 8 6 2" xfId="3252"/>
    <cellStyle name="Normal 3 8 7" xfId="2683"/>
    <cellStyle name="Normal 3 8 8" xfId="1735"/>
    <cellStyle name="Normal 3 9" xfId="57"/>
    <cellStyle name="Normal 3 9 2" xfId="208"/>
    <cellStyle name="Normal 3 9 2 2" xfId="1527"/>
    <cellStyle name="Normal 3 9 2 2 2" xfId="4087"/>
    <cellStyle name="Normal 3 9 2 3" xfId="2797"/>
    <cellStyle name="Normal 3 9 2 4" xfId="2570"/>
    <cellStyle name="Normal 3 9 3" xfId="1547"/>
    <cellStyle name="Normal 3 9 3 2" xfId="4107"/>
    <cellStyle name="Normal 3 9 3 3" xfId="2590"/>
    <cellStyle name="Normal 3 9 4" xfId="908"/>
    <cellStyle name="Normal 3 9 4 2" xfId="3473"/>
    <cellStyle name="Normal 3 9 5" xfId="2696"/>
    <cellStyle name="Normal 3 9 6" xfId="1956"/>
    <cellStyle name="Normal 4" xfId="1"/>
    <cellStyle name="Normal 4 2" xfId="101"/>
    <cellStyle name="Normal 4 2 2" xfId="157"/>
    <cellStyle name="Normal 4 2 3" xfId="154"/>
    <cellStyle name="Normal 4 2 4" xfId="345"/>
    <cellStyle name="Normal 4 2 5" xfId="444"/>
    <cellStyle name="Normal 4 2 6" xfId="911"/>
    <cellStyle name="Normal 4 3" xfId="365"/>
    <cellStyle name="Normal 4 4" xfId="441"/>
    <cellStyle name="Normal 5" xfId="10"/>
    <cellStyle name="Normal 5 10" xfId="412"/>
    <cellStyle name="Normal 5 10 2" xfId="1365"/>
    <cellStyle name="Normal 5 10 2 2" xfId="3926"/>
    <cellStyle name="Normal 5 10 2 3" xfId="2409"/>
    <cellStyle name="Normal 5 10 3" xfId="1031"/>
    <cellStyle name="Normal 5 10 3 2" xfId="3594"/>
    <cellStyle name="Normal 5 10 3 3" xfId="2077"/>
    <cellStyle name="Normal 5 10 4" xfId="688"/>
    <cellStyle name="Normal 5 10 4 2" xfId="3253"/>
    <cellStyle name="Normal 5 10 5" xfId="2981"/>
    <cellStyle name="Normal 5 10 6" xfId="1736"/>
    <cellStyle name="Normal 5 11" xfId="909"/>
    <cellStyle name="Normal 5 12" xfId="1184"/>
    <cellStyle name="Normal 5 12 2" xfId="3747"/>
    <cellStyle name="Normal 5 12 3" xfId="2230"/>
    <cellStyle name="Normal 5 13" xfId="841"/>
    <cellStyle name="Normal 5 13 2" xfId="3406"/>
    <cellStyle name="Normal 5 13 3" xfId="1889"/>
    <cellStyle name="Normal 5 2" xfId="18"/>
    <cellStyle name="Normal 5 2 10" xfId="1206"/>
    <cellStyle name="Normal 5 2 10 2" xfId="3768"/>
    <cellStyle name="Normal 5 2 10 3" xfId="2251"/>
    <cellStyle name="Normal 5 2 11" xfId="1238"/>
    <cellStyle name="Normal 5 2 12" xfId="846"/>
    <cellStyle name="Normal 5 2 12 2" xfId="3411"/>
    <cellStyle name="Normal 5 2 12 3" xfId="1894"/>
    <cellStyle name="Normal 5 2 13" xfId="573"/>
    <cellStyle name="Normal 5 2 13 2" xfId="3138"/>
    <cellStyle name="Normal 5 2 14" xfId="1621"/>
    <cellStyle name="Normal 5 2 2" xfId="142"/>
    <cellStyle name="Normal 5 2 2 10" xfId="2740"/>
    <cellStyle name="Normal 5 2 2 11" xfId="1644"/>
    <cellStyle name="Normal 5 2 2 2" xfId="252"/>
    <cellStyle name="Normal 5 2 2 2 2" xfId="561"/>
    <cellStyle name="Normal 5 2 2 2 2 2" xfId="1480"/>
    <cellStyle name="Normal 5 2 2 2 2 2 2" xfId="4041"/>
    <cellStyle name="Normal 5 2 2 2 2 2 3" xfId="2524"/>
    <cellStyle name="Normal 5 2 2 2 2 3" xfId="1176"/>
    <cellStyle name="Normal 5 2 2 2 2 3 2" xfId="3739"/>
    <cellStyle name="Normal 5 2 2 2 2 3 3" xfId="2222"/>
    <cellStyle name="Normal 5 2 2 2 2 4" xfId="833"/>
    <cellStyle name="Normal 5 2 2 2 2 4 2" xfId="3398"/>
    <cellStyle name="Normal 5 2 2 2 2 5" xfId="3126"/>
    <cellStyle name="Normal 5 2 2 2 2 6" xfId="1881"/>
    <cellStyle name="Normal 5 2 2 2 3" xfId="407"/>
    <cellStyle name="Normal 5 2 2 2 3 2" xfId="1600"/>
    <cellStyle name="Normal 5 2 2 2 3 2 2" xfId="4160"/>
    <cellStyle name="Normal 5 2 2 2 3 2 3" xfId="2643"/>
    <cellStyle name="Normal 5 2 2 2 3 3" xfId="1026"/>
    <cellStyle name="Normal 5 2 2 2 3 3 2" xfId="3589"/>
    <cellStyle name="Normal 5 2 2 2 3 4" xfId="2976"/>
    <cellStyle name="Normal 5 2 2 2 3 5" xfId="2072"/>
    <cellStyle name="Normal 5 2 2 2 4" xfId="1360"/>
    <cellStyle name="Normal 5 2 2 2 4 2" xfId="3921"/>
    <cellStyle name="Normal 5 2 2 2 4 3" xfId="2404"/>
    <cellStyle name="Normal 5 2 2 2 5" xfId="901"/>
    <cellStyle name="Normal 5 2 2 2 5 2" xfId="3466"/>
    <cellStyle name="Normal 5 2 2 2 5 3" xfId="1949"/>
    <cellStyle name="Normal 5 2 2 2 6" xfId="683"/>
    <cellStyle name="Normal 5 2 2 2 6 2" xfId="3248"/>
    <cellStyle name="Normal 5 2 2 2 7" xfId="2841"/>
    <cellStyle name="Normal 5 2 2 2 8" xfId="1731"/>
    <cellStyle name="Normal 5 2 2 3" xfId="355"/>
    <cellStyle name="Normal 5 2 2 3 2" xfId="512"/>
    <cellStyle name="Normal 5 2 2 3 2 2" xfId="1434"/>
    <cellStyle name="Normal 5 2 2 3 2 2 2" xfId="3995"/>
    <cellStyle name="Normal 5 2 2 3 2 2 3" xfId="2478"/>
    <cellStyle name="Normal 5 2 2 3 2 3" xfId="1127"/>
    <cellStyle name="Normal 5 2 2 3 2 3 2" xfId="3690"/>
    <cellStyle name="Normal 5 2 2 3 2 3 3" xfId="2173"/>
    <cellStyle name="Normal 5 2 2 3 2 4" xfId="784"/>
    <cellStyle name="Normal 5 2 2 3 2 4 2" xfId="3349"/>
    <cellStyle name="Normal 5 2 2 3 2 5" xfId="3077"/>
    <cellStyle name="Normal 5 2 2 3 2 6" xfId="1832"/>
    <cellStyle name="Normal 5 2 2 3 3" xfId="1310"/>
    <cellStyle name="Normal 5 2 2 3 3 2" xfId="3871"/>
    <cellStyle name="Normal 5 2 2 3 3 3" xfId="2354"/>
    <cellStyle name="Normal 5 2 2 3 4" xfId="977"/>
    <cellStyle name="Normal 5 2 2 3 4 2" xfId="3540"/>
    <cellStyle name="Normal 5 2 2 3 4 3" xfId="2023"/>
    <cellStyle name="Normal 5 2 2 3 5" xfId="634"/>
    <cellStyle name="Normal 5 2 2 3 5 2" xfId="3199"/>
    <cellStyle name="Normal 5 2 2 3 6" xfId="2927"/>
    <cellStyle name="Normal 5 2 2 3 7" xfId="1682"/>
    <cellStyle name="Normal 5 2 2 4" xfId="474"/>
    <cellStyle name="Normal 5 2 2 4 2" xfId="1270"/>
    <cellStyle name="Normal 5 2 2 4 2 2" xfId="3831"/>
    <cellStyle name="Normal 5 2 2 4 2 3" xfId="2314"/>
    <cellStyle name="Normal 5 2 2 4 3" xfId="1089"/>
    <cellStyle name="Normal 5 2 2 4 3 2" xfId="3652"/>
    <cellStyle name="Normal 5 2 2 4 3 3" xfId="2135"/>
    <cellStyle name="Normal 5 2 2 4 4" xfId="746"/>
    <cellStyle name="Normal 5 2 2 4 4 2" xfId="3311"/>
    <cellStyle name="Normal 5 2 2 4 5" xfId="3039"/>
    <cellStyle name="Normal 5 2 2 4 6" xfId="1794"/>
    <cellStyle name="Normal 5 2 2 5" xfId="429"/>
    <cellStyle name="Normal 5 2 2 5 2" xfId="1382"/>
    <cellStyle name="Normal 5 2 2 5 2 2" xfId="3943"/>
    <cellStyle name="Normal 5 2 2 5 2 3" xfId="2426"/>
    <cellStyle name="Normal 5 2 2 5 3" xfId="1048"/>
    <cellStyle name="Normal 5 2 2 5 3 2" xfId="3611"/>
    <cellStyle name="Normal 5 2 2 5 3 3" xfId="2094"/>
    <cellStyle name="Normal 5 2 2 5 4" xfId="705"/>
    <cellStyle name="Normal 5 2 2 5 4 2" xfId="3270"/>
    <cellStyle name="Normal 5 2 2 5 5" xfId="2998"/>
    <cellStyle name="Normal 5 2 2 5 6" xfId="1753"/>
    <cellStyle name="Normal 5 2 2 6" xfId="300"/>
    <cellStyle name="Normal 5 2 2 6 2" xfId="1529"/>
    <cellStyle name="Normal 5 2 2 6 2 2" xfId="4089"/>
    <cellStyle name="Normal 5 2 2 6 2 3" xfId="2572"/>
    <cellStyle name="Normal 5 2 2 6 3" xfId="941"/>
    <cellStyle name="Normal 5 2 2 6 3 2" xfId="3504"/>
    <cellStyle name="Normal 5 2 2 6 4" xfId="2889"/>
    <cellStyle name="Normal 5 2 2 6 5" xfId="1987"/>
    <cellStyle name="Normal 5 2 2 7" xfId="1224"/>
    <cellStyle name="Normal 5 2 2 7 2" xfId="3786"/>
    <cellStyle name="Normal 5 2 2 7 3" xfId="2269"/>
    <cellStyle name="Normal 5 2 2 8" xfId="868"/>
    <cellStyle name="Normal 5 2 2 8 2" xfId="3433"/>
    <cellStyle name="Normal 5 2 2 8 3" xfId="1916"/>
    <cellStyle name="Normal 5 2 2 9" xfId="596"/>
    <cellStyle name="Normal 5 2 2 9 2" xfId="3161"/>
    <cellStyle name="Normal 5 2 3" xfId="162"/>
    <cellStyle name="Normal 5 2 3 10" xfId="1632"/>
    <cellStyle name="Normal 5 2 3 2" xfId="264"/>
    <cellStyle name="Normal 5 2 3 2 2" xfId="549"/>
    <cellStyle name="Normal 5 2 3 2 2 2" xfId="1468"/>
    <cellStyle name="Normal 5 2 3 2 2 2 2" xfId="4029"/>
    <cellStyle name="Normal 5 2 3 2 2 2 3" xfId="2512"/>
    <cellStyle name="Normal 5 2 3 2 2 3" xfId="1164"/>
    <cellStyle name="Normal 5 2 3 2 2 3 2" xfId="3727"/>
    <cellStyle name="Normal 5 2 3 2 2 3 3" xfId="2210"/>
    <cellStyle name="Normal 5 2 3 2 2 4" xfId="821"/>
    <cellStyle name="Normal 5 2 3 2 2 4 2" xfId="3386"/>
    <cellStyle name="Normal 5 2 3 2 2 5" xfId="3114"/>
    <cellStyle name="Normal 5 2 3 2 2 6" xfId="1869"/>
    <cellStyle name="Normal 5 2 3 2 3" xfId="395"/>
    <cellStyle name="Normal 5 2 3 2 3 2" xfId="1591"/>
    <cellStyle name="Normal 5 2 3 2 3 2 2" xfId="4151"/>
    <cellStyle name="Normal 5 2 3 2 3 2 3" xfId="2634"/>
    <cellStyle name="Normal 5 2 3 2 3 3" xfId="1014"/>
    <cellStyle name="Normal 5 2 3 2 3 3 2" xfId="3577"/>
    <cellStyle name="Normal 5 2 3 2 3 4" xfId="2964"/>
    <cellStyle name="Normal 5 2 3 2 3 5" xfId="2060"/>
    <cellStyle name="Normal 5 2 3 2 4" xfId="1348"/>
    <cellStyle name="Normal 5 2 3 2 4 2" xfId="3909"/>
    <cellStyle name="Normal 5 2 3 2 4 3" xfId="2392"/>
    <cellStyle name="Normal 5 2 3 2 5" xfId="889"/>
    <cellStyle name="Normal 5 2 3 2 5 2" xfId="3454"/>
    <cellStyle name="Normal 5 2 3 2 5 3" xfId="1937"/>
    <cellStyle name="Normal 5 2 3 2 6" xfId="671"/>
    <cellStyle name="Normal 5 2 3 2 6 2" xfId="3236"/>
    <cellStyle name="Normal 5 2 3 2 7" xfId="2853"/>
    <cellStyle name="Normal 5 2 3 2 8" xfId="1719"/>
    <cellStyle name="Normal 5 2 3 3" xfId="372"/>
    <cellStyle name="Normal 5 2 3 3 2" xfId="527"/>
    <cellStyle name="Normal 5 2 3 3 2 2" xfId="1446"/>
    <cellStyle name="Normal 5 2 3 3 2 2 2" xfId="4007"/>
    <cellStyle name="Normal 5 2 3 3 2 2 3" xfId="2490"/>
    <cellStyle name="Normal 5 2 3 3 2 3" xfId="1142"/>
    <cellStyle name="Normal 5 2 3 3 2 3 2" xfId="3705"/>
    <cellStyle name="Normal 5 2 3 3 2 3 3" xfId="2188"/>
    <cellStyle name="Normal 5 2 3 3 2 4" xfId="799"/>
    <cellStyle name="Normal 5 2 3 3 2 4 2" xfId="3364"/>
    <cellStyle name="Normal 5 2 3 3 2 5" xfId="3092"/>
    <cellStyle name="Normal 5 2 3 3 2 6" xfId="1847"/>
    <cellStyle name="Normal 5 2 3 3 3" xfId="1326"/>
    <cellStyle name="Normal 5 2 3 3 3 2" xfId="3887"/>
    <cellStyle name="Normal 5 2 3 3 3 3" xfId="2370"/>
    <cellStyle name="Normal 5 2 3 3 4" xfId="992"/>
    <cellStyle name="Normal 5 2 3 3 4 2" xfId="3555"/>
    <cellStyle name="Normal 5 2 3 3 4 3" xfId="2038"/>
    <cellStyle name="Normal 5 2 3 3 5" xfId="649"/>
    <cellStyle name="Normal 5 2 3 3 5 2" xfId="3214"/>
    <cellStyle name="Normal 5 2 3 3 6" xfId="2942"/>
    <cellStyle name="Normal 5 2 3 3 7" xfId="1697"/>
    <cellStyle name="Normal 5 2 3 4" xfId="462"/>
    <cellStyle name="Normal 5 2 3 4 2" xfId="1397"/>
    <cellStyle name="Normal 5 2 3 4 2 2" xfId="3958"/>
    <cellStyle name="Normal 5 2 3 4 2 3" xfId="2441"/>
    <cellStyle name="Normal 5 2 3 4 3" xfId="1077"/>
    <cellStyle name="Normal 5 2 3 4 3 2" xfId="3640"/>
    <cellStyle name="Normal 5 2 3 4 3 3" xfId="2123"/>
    <cellStyle name="Normal 5 2 3 4 4" xfId="734"/>
    <cellStyle name="Normal 5 2 3 4 4 2" xfId="3299"/>
    <cellStyle name="Normal 5 2 3 4 5" xfId="3027"/>
    <cellStyle name="Normal 5 2 3 4 6" xfId="1782"/>
    <cellStyle name="Normal 5 2 3 5" xfId="288"/>
    <cellStyle name="Normal 5 2 3 5 2" xfId="1569"/>
    <cellStyle name="Normal 5 2 3 5 2 2" xfId="4129"/>
    <cellStyle name="Normal 5 2 3 5 2 3" xfId="2612"/>
    <cellStyle name="Normal 5 2 3 5 3" xfId="929"/>
    <cellStyle name="Normal 5 2 3 5 3 2" xfId="3492"/>
    <cellStyle name="Normal 5 2 3 5 4" xfId="2877"/>
    <cellStyle name="Normal 5 2 3 5 5" xfId="1975"/>
    <cellStyle name="Normal 5 2 3 6" xfId="1258"/>
    <cellStyle name="Normal 5 2 3 6 2" xfId="3819"/>
    <cellStyle name="Normal 5 2 3 6 3" xfId="2302"/>
    <cellStyle name="Normal 5 2 3 7" xfId="856"/>
    <cellStyle name="Normal 5 2 3 7 2" xfId="3421"/>
    <cellStyle name="Normal 5 2 3 7 3" xfId="1904"/>
    <cellStyle name="Normal 5 2 3 8" xfId="584"/>
    <cellStyle name="Normal 5 2 3 8 2" xfId="3149"/>
    <cellStyle name="Normal 5 2 3 9" xfId="2752"/>
    <cellStyle name="Normal 5 2 4" xfId="385"/>
    <cellStyle name="Normal 5 2 4 2" xfId="539"/>
    <cellStyle name="Normal 5 2 4 2 2" xfId="1458"/>
    <cellStyle name="Normal 5 2 4 2 2 2" xfId="4019"/>
    <cellStyle name="Normal 5 2 4 2 2 3" xfId="2502"/>
    <cellStyle name="Normal 5 2 4 2 3" xfId="1154"/>
    <cellStyle name="Normal 5 2 4 2 3 2" xfId="3717"/>
    <cellStyle name="Normal 5 2 4 2 3 3" xfId="2200"/>
    <cellStyle name="Normal 5 2 4 2 4" xfId="811"/>
    <cellStyle name="Normal 5 2 4 2 4 2" xfId="3376"/>
    <cellStyle name="Normal 5 2 4 2 5" xfId="3104"/>
    <cellStyle name="Normal 5 2 4 2 6" xfId="1859"/>
    <cellStyle name="Normal 5 2 4 3" xfId="1004"/>
    <cellStyle name="Normal 5 2 4 3 2" xfId="3567"/>
    <cellStyle name="Normal 5 2 4 3 3" xfId="2050"/>
    <cellStyle name="Normal 5 2 4 4" xfId="1338"/>
    <cellStyle name="Normal 5 2 4 4 2" xfId="3899"/>
    <cellStyle name="Normal 5 2 4 4 3" xfId="2382"/>
    <cellStyle name="Normal 5 2 4 5" xfId="879"/>
    <cellStyle name="Normal 5 2 4 5 2" xfId="3444"/>
    <cellStyle name="Normal 5 2 4 5 3" xfId="1927"/>
    <cellStyle name="Normal 5 2 4 6" xfId="661"/>
    <cellStyle name="Normal 5 2 4 6 2" xfId="3226"/>
    <cellStyle name="Normal 5 2 4 7" xfId="2954"/>
    <cellStyle name="Normal 5 2 4 8" xfId="1709"/>
    <cellStyle name="Normal 5 2 5" xfId="340"/>
    <cellStyle name="Normal 5 2 5 2" xfId="501"/>
    <cellStyle name="Normal 5 2 5 2 2" xfId="1423"/>
    <cellStyle name="Normal 5 2 5 2 2 2" xfId="3984"/>
    <cellStyle name="Normal 5 2 5 2 2 3" xfId="2467"/>
    <cellStyle name="Normal 5 2 5 2 3" xfId="1116"/>
    <cellStyle name="Normal 5 2 5 2 3 2" xfId="3679"/>
    <cellStyle name="Normal 5 2 5 2 3 3" xfId="2162"/>
    <cellStyle name="Normal 5 2 5 2 4" xfId="773"/>
    <cellStyle name="Normal 5 2 5 2 4 2" xfId="3338"/>
    <cellStyle name="Normal 5 2 5 2 5" xfId="3066"/>
    <cellStyle name="Normal 5 2 5 2 6" xfId="1821"/>
    <cellStyle name="Normal 5 2 5 3" xfId="1299"/>
    <cellStyle name="Normal 5 2 5 3 2" xfId="3860"/>
    <cellStyle name="Normal 5 2 5 3 3" xfId="2343"/>
    <cellStyle name="Normal 5 2 5 4" xfId="966"/>
    <cellStyle name="Normal 5 2 5 4 2" xfId="3529"/>
    <cellStyle name="Normal 5 2 5 4 3" xfId="2012"/>
    <cellStyle name="Normal 5 2 5 5" xfId="623"/>
    <cellStyle name="Normal 5 2 5 5 2" xfId="3188"/>
    <cellStyle name="Normal 5 2 5 6" xfId="2916"/>
    <cellStyle name="Normal 5 2 5 7" xfId="1671"/>
    <cellStyle name="Normal 5 2 6" xfId="310"/>
    <cellStyle name="Normal 5 2 6 2" xfId="484"/>
    <cellStyle name="Normal 5 2 6 2 2" xfId="1407"/>
    <cellStyle name="Normal 5 2 6 2 2 2" xfId="3968"/>
    <cellStyle name="Normal 5 2 6 2 2 3" xfId="2451"/>
    <cellStyle name="Normal 5 2 6 2 3" xfId="1099"/>
    <cellStyle name="Normal 5 2 6 2 3 2" xfId="3662"/>
    <cellStyle name="Normal 5 2 6 2 3 3" xfId="2145"/>
    <cellStyle name="Normal 5 2 6 2 4" xfId="756"/>
    <cellStyle name="Normal 5 2 6 2 4 2" xfId="3321"/>
    <cellStyle name="Normal 5 2 6 2 5" xfId="3049"/>
    <cellStyle name="Normal 5 2 6 2 6" xfId="1804"/>
    <cellStyle name="Normal 5 2 6 3" xfId="1280"/>
    <cellStyle name="Normal 5 2 6 3 2" xfId="3841"/>
    <cellStyle name="Normal 5 2 6 3 3" xfId="2324"/>
    <cellStyle name="Normal 5 2 6 4" xfId="951"/>
    <cellStyle name="Normal 5 2 6 4 2" xfId="3514"/>
    <cellStyle name="Normal 5 2 6 4 3" xfId="1997"/>
    <cellStyle name="Normal 5 2 6 5" xfId="606"/>
    <cellStyle name="Normal 5 2 6 5 2" xfId="3171"/>
    <cellStyle name="Normal 5 2 6 6" xfId="2899"/>
    <cellStyle name="Normal 5 2 6 7" xfId="1654"/>
    <cellStyle name="Normal 5 2 7" xfId="451"/>
    <cellStyle name="Normal 5 2 7 2" xfId="1247"/>
    <cellStyle name="Normal 5 2 7 2 2" xfId="3808"/>
    <cellStyle name="Normal 5 2 7 2 3" xfId="2291"/>
    <cellStyle name="Normal 5 2 7 3" xfId="1066"/>
    <cellStyle name="Normal 5 2 7 3 2" xfId="3629"/>
    <cellStyle name="Normal 5 2 7 3 3" xfId="2112"/>
    <cellStyle name="Normal 5 2 7 4" xfId="723"/>
    <cellStyle name="Normal 5 2 7 4 2" xfId="3288"/>
    <cellStyle name="Normal 5 2 7 5" xfId="3016"/>
    <cellStyle name="Normal 5 2 7 6" xfId="1771"/>
    <cellStyle name="Normal 5 2 8" xfId="417"/>
    <cellStyle name="Normal 5 2 8 2" xfId="1370"/>
    <cellStyle name="Normal 5 2 8 2 2" xfId="3931"/>
    <cellStyle name="Normal 5 2 8 2 3" xfId="2414"/>
    <cellStyle name="Normal 5 2 8 3" xfId="1036"/>
    <cellStyle name="Normal 5 2 8 3 2" xfId="3599"/>
    <cellStyle name="Normal 5 2 8 3 3" xfId="2082"/>
    <cellStyle name="Normal 5 2 8 4" xfId="693"/>
    <cellStyle name="Normal 5 2 8 4 2" xfId="3258"/>
    <cellStyle name="Normal 5 2 8 5" xfId="2986"/>
    <cellStyle name="Normal 5 2 8 6" xfId="1741"/>
    <cellStyle name="Normal 5 2 9" xfId="277"/>
    <cellStyle name="Normal 5 2 9 2" xfId="1502"/>
    <cellStyle name="Normal 5 2 9 2 2" xfId="4063"/>
    <cellStyle name="Normal 5 2 9 2 3" xfId="2546"/>
    <cellStyle name="Normal 5 2 9 3" xfId="918"/>
    <cellStyle name="Normal 5 2 9 3 2" xfId="3481"/>
    <cellStyle name="Normal 5 2 9 4" xfId="2866"/>
    <cellStyle name="Normal 5 2 9 5" xfId="1964"/>
    <cellStyle name="Normal 5 3" xfId="149"/>
    <cellStyle name="Normal 5 3 10" xfId="1213"/>
    <cellStyle name="Normal 5 3 10 2" xfId="3775"/>
    <cellStyle name="Normal 5 3 10 3" xfId="2258"/>
    <cellStyle name="Normal 5 3 11" xfId="848"/>
    <cellStyle name="Normal 5 3 11 2" xfId="3413"/>
    <cellStyle name="Normal 5 3 11 3" xfId="1896"/>
    <cellStyle name="Normal 5 3 12" xfId="575"/>
    <cellStyle name="Normal 5 3 12 2" xfId="3140"/>
    <cellStyle name="Normal 5 3 13" xfId="2742"/>
    <cellStyle name="Normal 5 3 14" xfId="1623"/>
    <cellStyle name="Normal 5 3 2" xfId="164"/>
    <cellStyle name="Normal 5 3 2 10" xfId="2754"/>
    <cellStyle name="Normal 5 3 2 11" xfId="1646"/>
    <cellStyle name="Normal 5 3 2 2" xfId="266"/>
    <cellStyle name="Normal 5 3 2 2 2" xfId="563"/>
    <cellStyle name="Normal 5 3 2 2 2 2" xfId="1482"/>
    <cellStyle name="Normal 5 3 2 2 2 2 2" xfId="4043"/>
    <cellStyle name="Normal 5 3 2 2 2 2 3" xfId="2526"/>
    <cellStyle name="Normal 5 3 2 2 2 3" xfId="1178"/>
    <cellStyle name="Normal 5 3 2 2 2 3 2" xfId="3741"/>
    <cellStyle name="Normal 5 3 2 2 2 3 3" xfId="2224"/>
    <cellStyle name="Normal 5 3 2 2 2 4" xfId="835"/>
    <cellStyle name="Normal 5 3 2 2 2 4 2" xfId="3400"/>
    <cellStyle name="Normal 5 3 2 2 2 5" xfId="3128"/>
    <cellStyle name="Normal 5 3 2 2 2 6" xfId="1883"/>
    <cellStyle name="Normal 5 3 2 2 3" xfId="409"/>
    <cellStyle name="Normal 5 3 2 2 3 2" xfId="1602"/>
    <cellStyle name="Normal 5 3 2 2 3 2 2" xfId="4162"/>
    <cellStyle name="Normal 5 3 2 2 3 2 3" xfId="2645"/>
    <cellStyle name="Normal 5 3 2 2 3 3" xfId="1028"/>
    <cellStyle name="Normal 5 3 2 2 3 3 2" xfId="3591"/>
    <cellStyle name="Normal 5 3 2 2 3 4" xfId="2978"/>
    <cellStyle name="Normal 5 3 2 2 3 5" xfId="2074"/>
    <cellStyle name="Normal 5 3 2 2 4" xfId="1362"/>
    <cellStyle name="Normal 5 3 2 2 4 2" xfId="3923"/>
    <cellStyle name="Normal 5 3 2 2 4 3" xfId="2406"/>
    <cellStyle name="Normal 5 3 2 2 5" xfId="903"/>
    <cellStyle name="Normal 5 3 2 2 5 2" xfId="3468"/>
    <cellStyle name="Normal 5 3 2 2 5 3" xfId="1951"/>
    <cellStyle name="Normal 5 3 2 2 6" xfId="685"/>
    <cellStyle name="Normal 5 3 2 2 6 2" xfId="3250"/>
    <cellStyle name="Normal 5 3 2 2 7" xfId="2855"/>
    <cellStyle name="Normal 5 3 2 2 8" xfId="1733"/>
    <cellStyle name="Normal 5 3 2 3" xfId="357"/>
    <cellStyle name="Normal 5 3 2 3 2" xfId="514"/>
    <cellStyle name="Normal 5 3 2 3 2 2" xfId="1436"/>
    <cellStyle name="Normal 5 3 2 3 2 2 2" xfId="3997"/>
    <cellStyle name="Normal 5 3 2 3 2 2 3" xfId="2480"/>
    <cellStyle name="Normal 5 3 2 3 2 3" xfId="1129"/>
    <cellStyle name="Normal 5 3 2 3 2 3 2" xfId="3692"/>
    <cellStyle name="Normal 5 3 2 3 2 3 3" xfId="2175"/>
    <cellStyle name="Normal 5 3 2 3 2 4" xfId="786"/>
    <cellStyle name="Normal 5 3 2 3 2 4 2" xfId="3351"/>
    <cellStyle name="Normal 5 3 2 3 2 5" xfId="3079"/>
    <cellStyle name="Normal 5 3 2 3 2 6" xfId="1834"/>
    <cellStyle name="Normal 5 3 2 3 3" xfId="1312"/>
    <cellStyle name="Normal 5 3 2 3 3 2" xfId="3873"/>
    <cellStyle name="Normal 5 3 2 3 3 3" xfId="2356"/>
    <cellStyle name="Normal 5 3 2 3 4" xfId="979"/>
    <cellStyle name="Normal 5 3 2 3 4 2" xfId="3542"/>
    <cellStyle name="Normal 5 3 2 3 4 3" xfId="2025"/>
    <cellStyle name="Normal 5 3 2 3 5" xfId="636"/>
    <cellStyle name="Normal 5 3 2 3 5 2" xfId="3201"/>
    <cellStyle name="Normal 5 3 2 3 6" xfId="2929"/>
    <cellStyle name="Normal 5 3 2 3 7" xfId="1684"/>
    <cellStyle name="Normal 5 3 2 4" xfId="476"/>
    <cellStyle name="Normal 5 3 2 4 2" xfId="1272"/>
    <cellStyle name="Normal 5 3 2 4 2 2" xfId="3833"/>
    <cellStyle name="Normal 5 3 2 4 2 3" xfId="2316"/>
    <cellStyle name="Normal 5 3 2 4 3" xfId="1091"/>
    <cellStyle name="Normal 5 3 2 4 3 2" xfId="3654"/>
    <cellStyle name="Normal 5 3 2 4 3 3" xfId="2137"/>
    <cellStyle name="Normal 5 3 2 4 4" xfId="748"/>
    <cellStyle name="Normal 5 3 2 4 4 2" xfId="3313"/>
    <cellStyle name="Normal 5 3 2 4 5" xfId="3041"/>
    <cellStyle name="Normal 5 3 2 4 6" xfId="1796"/>
    <cellStyle name="Normal 5 3 2 5" xfId="431"/>
    <cellStyle name="Normal 5 3 2 5 2" xfId="1384"/>
    <cellStyle name="Normal 5 3 2 5 2 2" xfId="3945"/>
    <cellStyle name="Normal 5 3 2 5 2 3" xfId="2428"/>
    <cellStyle name="Normal 5 3 2 5 3" xfId="1050"/>
    <cellStyle name="Normal 5 3 2 5 3 2" xfId="3613"/>
    <cellStyle name="Normal 5 3 2 5 3 3" xfId="2096"/>
    <cellStyle name="Normal 5 3 2 5 4" xfId="707"/>
    <cellStyle name="Normal 5 3 2 5 4 2" xfId="3272"/>
    <cellStyle name="Normal 5 3 2 5 5" xfId="3000"/>
    <cellStyle name="Normal 5 3 2 5 6" xfId="1755"/>
    <cellStyle name="Normal 5 3 2 6" xfId="302"/>
    <cellStyle name="Normal 5 3 2 6 2" xfId="1491"/>
    <cellStyle name="Normal 5 3 2 6 2 2" xfId="4052"/>
    <cellStyle name="Normal 5 3 2 6 2 3" xfId="2535"/>
    <cellStyle name="Normal 5 3 2 6 3" xfId="943"/>
    <cellStyle name="Normal 5 3 2 6 3 2" xfId="3506"/>
    <cellStyle name="Normal 5 3 2 6 4" xfId="2891"/>
    <cellStyle name="Normal 5 3 2 6 5" xfId="1989"/>
    <cellStyle name="Normal 5 3 2 7" xfId="1226"/>
    <cellStyle name="Normal 5 3 2 7 2" xfId="3788"/>
    <cellStyle name="Normal 5 3 2 7 3" xfId="2271"/>
    <cellStyle name="Normal 5 3 2 8" xfId="870"/>
    <cellStyle name="Normal 5 3 2 8 2" xfId="3435"/>
    <cellStyle name="Normal 5 3 2 8 3" xfId="1918"/>
    <cellStyle name="Normal 5 3 2 9" xfId="598"/>
    <cellStyle name="Normal 5 3 2 9 2" xfId="3163"/>
    <cellStyle name="Normal 5 3 3" xfId="254"/>
    <cellStyle name="Normal 5 3 3 10" xfId="1634"/>
    <cellStyle name="Normal 5 3 3 2" xfId="397"/>
    <cellStyle name="Normal 5 3 3 2 2" xfId="551"/>
    <cellStyle name="Normal 5 3 3 2 2 2" xfId="1470"/>
    <cellStyle name="Normal 5 3 3 2 2 2 2" xfId="4031"/>
    <cellStyle name="Normal 5 3 3 2 2 2 3" xfId="2514"/>
    <cellStyle name="Normal 5 3 3 2 2 3" xfId="1166"/>
    <cellStyle name="Normal 5 3 3 2 2 3 2" xfId="3729"/>
    <cellStyle name="Normal 5 3 3 2 2 3 3" xfId="2212"/>
    <cellStyle name="Normal 5 3 3 2 2 4" xfId="823"/>
    <cellStyle name="Normal 5 3 3 2 2 4 2" xfId="3388"/>
    <cellStyle name="Normal 5 3 3 2 2 5" xfId="3116"/>
    <cellStyle name="Normal 5 3 3 2 2 6" xfId="1871"/>
    <cellStyle name="Normal 5 3 3 2 3" xfId="1016"/>
    <cellStyle name="Normal 5 3 3 2 3 2" xfId="3579"/>
    <cellStyle name="Normal 5 3 3 2 3 3" xfId="2062"/>
    <cellStyle name="Normal 5 3 3 2 4" xfId="1350"/>
    <cellStyle name="Normal 5 3 3 2 4 2" xfId="3911"/>
    <cellStyle name="Normal 5 3 3 2 4 3" xfId="2394"/>
    <cellStyle name="Normal 5 3 3 2 5" xfId="891"/>
    <cellStyle name="Normal 5 3 3 2 5 2" xfId="3456"/>
    <cellStyle name="Normal 5 3 3 2 5 3" xfId="1939"/>
    <cellStyle name="Normal 5 3 3 2 6" xfId="673"/>
    <cellStyle name="Normal 5 3 3 2 6 2" xfId="3238"/>
    <cellStyle name="Normal 5 3 3 2 7" xfId="2966"/>
    <cellStyle name="Normal 5 3 3 2 8" xfId="1721"/>
    <cellStyle name="Normal 5 3 3 3" xfId="374"/>
    <cellStyle name="Normal 5 3 3 3 2" xfId="529"/>
    <cellStyle name="Normal 5 3 3 3 2 2" xfId="1448"/>
    <cellStyle name="Normal 5 3 3 3 2 2 2" xfId="4009"/>
    <cellStyle name="Normal 5 3 3 3 2 2 3" xfId="2492"/>
    <cellStyle name="Normal 5 3 3 3 2 3" xfId="1144"/>
    <cellStyle name="Normal 5 3 3 3 2 3 2" xfId="3707"/>
    <cellStyle name="Normal 5 3 3 3 2 3 3" xfId="2190"/>
    <cellStyle name="Normal 5 3 3 3 2 4" xfId="801"/>
    <cellStyle name="Normal 5 3 3 3 2 4 2" xfId="3366"/>
    <cellStyle name="Normal 5 3 3 3 2 5" xfId="3094"/>
    <cellStyle name="Normal 5 3 3 3 2 6" xfId="1849"/>
    <cellStyle name="Normal 5 3 3 3 3" xfId="1328"/>
    <cellStyle name="Normal 5 3 3 3 3 2" xfId="3889"/>
    <cellStyle name="Normal 5 3 3 3 3 3" xfId="2372"/>
    <cellStyle name="Normal 5 3 3 3 4" xfId="994"/>
    <cellStyle name="Normal 5 3 3 3 4 2" xfId="3557"/>
    <cellStyle name="Normal 5 3 3 3 4 3" xfId="2040"/>
    <cellStyle name="Normal 5 3 3 3 5" xfId="651"/>
    <cellStyle name="Normal 5 3 3 3 5 2" xfId="3216"/>
    <cellStyle name="Normal 5 3 3 3 6" xfId="2944"/>
    <cellStyle name="Normal 5 3 3 3 7" xfId="1699"/>
    <cellStyle name="Normal 5 3 3 4" xfId="464"/>
    <cellStyle name="Normal 5 3 3 4 2" xfId="1399"/>
    <cellStyle name="Normal 5 3 3 4 2 2" xfId="3960"/>
    <cellStyle name="Normal 5 3 3 4 2 3" xfId="2443"/>
    <cellStyle name="Normal 5 3 3 4 3" xfId="1079"/>
    <cellStyle name="Normal 5 3 3 4 3 2" xfId="3642"/>
    <cellStyle name="Normal 5 3 3 4 3 3" xfId="2125"/>
    <cellStyle name="Normal 5 3 3 4 4" xfId="736"/>
    <cellStyle name="Normal 5 3 3 4 4 2" xfId="3301"/>
    <cellStyle name="Normal 5 3 3 4 5" xfId="3029"/>
    <cellStyle name="Normal 5 3 3 4 6" xfId="1784"/>
    <cellStyle name="Normal 5 3 3 5" xfId="290"/>
    <cellStyle name="Normal 5 3 3 5 2" xfId="1512"/>
    <cellStyle name="Normal 5 3 3 5 2 2" xfId="4073"/>
    <cellStyle name="Normal 5 3 3 5 2 3" xfId="2556"/>
    <cellStyle name="Normal 5 3 3 5 3" xfId="931"/>
    <cellStyle name="Normal 5 3 3 5 3 2" xfId="3494"/>
    <cellStyle name="Normal 5 3 3 5 4" xfId="2879"/>
    <cellStyle name="Normal 5 3 3 5 5" xfId="1977"/>
    <cellStyle name="Normal 5 3 3 6" xfId="1260"/>
    <cellStyle name="Normal 5 3 3 6 2" xfId="3821"/>
    <cellStyle name="Normal 5 3 3 6 3" xfId="2304"/>
    <cellStyle name="Normal 5 3 3 7" xfId="858"/>
    <cellStyle name="Normal 5 3 3 7 2" xfId="3423"/>
    <cellStyle name="Normal 5 3 3 7 3" xfId="1906"/>
    <cellStyle name="Normal 5 3 3 8" xfId="586"/>
    <cellStyle name="Normal 5 3 3 8 2" xfId="3151"/>
    <cellStyle name="Normal 5 3 3 9" xfId="2843"/>
    <cellStyle name="Normal 5 3 4" xfId="387"/>
    <cellStyle name="Normal 5 3 4 2" xfId="541"/>
    <cellStyle name="Normal 5 3 4 2 2" xfId="1460"/>
    <cellStyle name="Normal 5 3 4 2 2 2" xfId="4021"/>
    <cellStyle name="Normal 5 3 4 2 2 3" xfId="2504"/>
    <cellStyle name="Normal 5 3 4 2 3" xfId="1156"/>
    <cellStyle name="Normal 5 3 4 2 3 2" xfId="3719"/>
    <cellStyle name="Normal 5 3 4 2 3 3" xfId="2202"/>
    <cellStyle name="Normal 5 3 4 2 4" xfId="813"/>
    <cellStyle name="Normal 5 3 4 2 4 2" xfId="3378"/>
    <cellStyle name="Normal 5 3 4 2 5" xfId="3106"/>
    <cellStyle name="Normal 5 3 4 2 6" xfId="1861"/>
    <cellStyle name="Normal 5 3 4 3" xfId="1006"/>
    <cellStyle name="Normal 5 3 4 3 2" xfId="3569"/>
    <cellStyle name="Normal 5 3 4 3 3" xfId="2052"/>
    <cellStyle name="Normal 5 3 4 4" xfId="1340"/>
    <cellStyle name="Normal 5 3 4 4 2" xfId="3901"/>
    <cellStyle name="Normal 5 3 4 4 3" xfId="2384"/>
    <cellStyle name="Normal 5 3 4 5" xfId="881"/>
    <cellStyle name="Normal 5 3 4 5 2" xfId="3446"/>
    <cellStyle name="Normal 5 3 4 5 3" xfId="1929"/>
    <cellStyle name="Normal 5 3 4 6" xfId="663"/>
    <cellStyle name="Normal 5 3 4 6 2" xfId="3228"/>
    <cellStyle name="Normal 5 3 4 7" xfId="2956"/>
    <cellStyle name="Normal 5 3 4 8" xfId="1711"/>
    <cellStyle name="Normal 5 3 5" xfId="317"/>
    <cellStyle name="Normal 5 3 5 2" xfId="490"/>
    <cellStyle name="Normal 5 3 5 2 2" xfId="1413"/>
    <cellStyle name="Normal 5 3 5 2 2 2" xfId="3974"/>
    <cellStyle name="Normal 5 3 5 2 2 3" xfId="2457"/>
    <cellStyle name="Normal 5 3 5 2 3" xfId="1105"/>
    <cellStyle name="Normal 5 3 5 2 3 2" xfId="3668"/>
    <cellStyle name="Normal 5 3 5 2 3 3" xfId="2151"/>
    <cellStyle name="Normal 5 3 5 2 4" xfId="762"/>
    <cellStyle name="Normal 5 3 5 2 4 2" xfId="3327"/>
    <cellStyle name="Normal 5 3 5 2 5" xfId="3055"/>
    <cellStyle name="Normal 5 3 5 2 6" xfId="1810"/>
    <cellStyle name="Normal 5 3 5 3" xfId="1286"/>
    <cellStyle name="Normal 5 3 5 3 2" xfId="3847"/>
    <cellStyle name="Normal 5 3 5 3 3" xfId="2330"/>
    <cellStyle name="Normal 5 3 5 4" xfId="956"/>
    <cellStyle name="Normal 5 3 5 4 2" xfId="3519"/>
    <cellStyle name="Normal 5 3 5 4 3" xfId="2002"/>
    <cellStyle name="Normal 5 3 5 5" xfId="612"/>
    <cellStyle name="Normal 5 3 5 5 2" xfId="3177"/>
    <cellStyle name="Normal 5 3 5 6" xfId="2905"/>
    <cellStyle name="Normal 5 3 5 7" xfId="1660"/>
    <cellStyle name="Normal 5 3 6" xfId="312"/>
    <cellStyle name="Normal 5 3 6 2" xfId="486"/>
    <cellStyle name="Normal 5 3 6 2 2" xfId="1409"/>
    <cellStyle name="Normal 5 3 6 2 2 2" xfId="3970"/>
    <cellStyle name="Normal 5 3 6 2 2 3" xfId="2453"/>
    <cellStyle name="Normal 5 3 6 2 3" xfId="1101"/>
    <cellStyle name="Normal 5 3 6 2 3 2" xfId="3664"/>
    <cellStyle name="Normal 5 3 6 2 3 3" xfId="2147"/>
    <cellStyle name="Normal 5 3 6 2 4" xfId="758"/>
    <cellStyle name="Normal 5 3 6 2 4 2" xfId="3323"/>
    <cellStyle name="Normal 5 3 6 2 5" xfId="3051"/>
    <cellStyle name="Normal 5 3 6 2 6" xfId="1806"/>
    <cellStyle name="Normal 5 3 6 3" xfId="1282"/>
    <cellStyle name="Normal 5 3 6 3 2" xfId="3843"/>
    <cellStyle name="Normal 5 3 6 3 3" xfId="2326"/>
    <cellStyle name="Normal 5 3 6 4" xfId="953"/>
    <cellStyle name="Normal 5 3 6 4 2" xfId="3516"/>
    <cellStyle name="Normal 5 3 6 4 3" xfId="1999"/>
    <cellStyle name="Normal 5 3 6 5" xfId="608"/>
    <cellStyle name="Normal 5 3 6 5 2" xfId="3173"/>
    <cellStyle name="Normal 5 3 6 6" xfId="2901"/>
    <cellStyle name="Normal 5 3 6 7" xfId="1656"/>
    <cellStyle name="Normal 5 3 7" xfId="453"/>
    <cellStyle name="Normal 5 3 7 2" xfId="1249"/>
    <cellStyle name="Normal 5 3 7 2 2" xfId="3810"/>
    <cellStyle name="Normal 5 3 7 2 3" xfId="2293"/>
    <cellStyle name="Normal 5 3 7 3" xfId="1068"/>
    <cellStyle name="Normal 5 3 7 3 2" xfId="3631"/>
    <cellStyle name="Normal 5 3 7 3 3" xfId="2114"/>
    <cellStyle name="Normal 5 3 7 4" xfId="725"/>
    <cellStyle name="Normal 5 3 7 4 2" xfId="3290"/>
    <cellStyle name="Normal 5 3 7 5" xfId="3018"/>
    <cellStyle name="Normal 5 3 7 6" xfId="1773"/>
    <cellStyle name="Normal 5 3 8" xfId="419"/>
    <cellStyle name="Normal 5 3 8 2" xfId="1372"/>
    <cellStyle name="Normal 5 3 8 2 2" xfId="3933"/>
    <cellStyle name="Normal 5 3 8 2 3" xfId="2416"/>
    <cellStyle name="Normal 5 3 8 3" xfId="1038"/>
    <cellStyle name="Normal 5 3 8 3 2" xfId="3601"/>
    <cellStyle name="Normal 5 3 8 3 3" xfId="2084"/>
    <cellStyle name="Normal 5 3 8 4" xfId="695"/>
    <cellStyle name="Normal 5 3 8 4 2" xfId="3260"/>
    <cellStyle name="Normal 5 3 8 5" xfId="2988"/>
    <cellStyle name="Normal 5 3 8 6" xfId="1743"/>
    <cellStyle name="Normal 5 3 9" xfId="279"/>
    <cellStyle name="Normal 5 3 9 2" xfId="1548"/>
    <cellStyle name="Normal 5 3 9 2 2" xfId="4108"/>
    <cellStyle name="Normal 5 3 9 2 3" xfId="2591"/>
    <cellStyle name="Normal 5 3 9 3" xfId="920"/>
    <cellStyle name="Normal 5 3 9 3 2" xfId="3483"/>
    <cellStyle name="Normal 5 3 9 4" xfId="2868"/>
    <cellStyle name="Normal 5 3 9 5" xfId="1966"/>
    <cellStyle name="Normal 5 4" xfId="98"/>
    <cellStyle name="Normal 5 4 10" xfId="2735"/>
    <cellStyle name="Normal 5 4 11" xfId="1616"/>
    <cellStyle name="Normal 5 4 2" xfId="156"/>
    <cellStyle name="Normal 5 4 2 2" xfId="259"/>
    <cellStyle name="Normal 5 4 2 2 2" xfId="556"/>
    <cellStyle name="Normal 5 4 2 2 2 2" xfId="1475"/>
    <cellStyle name="Normal 5 4 2 2 2 2 2" xfId="4036"/>
    <cellStyle name="Normal 5 4 2 2 2 2 3" xfId="2519"/>
    <cellStyle name="Normal 5 4 2 2 2 3" xfId="1171"/>
    <cellStyle name="Normal 5 4 2 2 2 3 2" xfId="3734"/>
    <cellStyle name="Normal 5 4 2 2 2 3 3" xfId="2217"/>
    <cellStyle name="Normal 5 4 2 2 2 4" xfId="828"/>
    <cellStyle name="Normal 5 4 2 2 2 4 2" xfId="3393"/>
    <cellStyle name="Normal 5 4 2 2 2 5" xfId="3121"/>
    <cellStyle name="Normal 5 4 2 2 2 6" xfId="1876"/>
    <cellStyle name="Normal 5 4 2 2 3" xfId="402"/>
    <cellStyle name="Normal 5 4 2 2 3 2" xfId="1355"/>
    <cellStyle name="Normal 5 4 2 2 3 2 2" xfId="3916"/>
    <cellStyle name="Normal 5 4 2 2 3 3" xfId="2971"/>
    <cellStyle name="Normal 5 4 2 2 3 4" xfId="2399"/>
    <cellStyle name="Normal 5 4 2 2 4" xfId="1021"/>
    <cellStyle name="Normal 5 4 2 2 4 2" xfId="3584"/>
    <cellStyle name="Normal 5 4 2 2 4 3" xfId="2067"/>
    <cellStyle name="Normal 5 4 2 2 5" xfId="678"/>
    <cellStyle name="Normal 5 4 2 2 5 2" xfId="3243"/>
    <cellStyle name="Normal 5 4 2 2 6" xfId="2848"/>
    <cellStyle name="Normal 5 4 2 2 7" xfId="1726"/>
    <cellStyle name="Normal 5 4 2 3" xfId="469"/>
    <cellStyle name="Normal 5 4 2 3 2" xfId="1401"/>
    <cellStyle name="Normal 5 4 2 3 2 2" xfId="3962"/>
    <cellStyle name="Normal 5 4 2 3 2 3" xfId="2445"/>
    <cellStyle name="Normal 5 4 2 3 3" xfId="1084"/>
    <cellStyle name="Normal 5 4 2 3 3 2" xfId="3647"/>
    <cellStyle name="Normal 5 4 2 3 3 3" xfId="2130"/>
    <cellStyle name="Normal 5 4 2 3 4" xfId="741"/>
    <cellStyle name="Normal 5 4 2 3 4 2" xfId="3306"/>
    <cellStyle name="Normal 5 4 2 3 5" xfId="3034"/>
    <cellStyle name="Normal 5 4 2 3 6" xfId="1789"/>
    <cellStyle name="Normal 5 4 2 4" xfId="295"/>
    <cellStyle name="Normal 5 4 2 4 2" xfId="1560"/>
    <cellStyle name="Normal 5 4 2 4 2 2" xfId="4120"/>
    <cellStyle name="Normal 5 4 2 4 2 3" xfId="2603"/>
    <cellStyle name="Normal 5 4 2 4 3" xfId="936"/>
    <cellStyle name="Normal 5 4 2 4 3 2" xfId="3499"/>
    <cellStyle name="Normal 5 4 2 4 4" xfId="2884"/>
    <cellStyle name="Normal 5 4 2 4 5" xfId="1982"/>
    <cellStyle name="Normal 5 4 2 5" xfId="1265"/>
    <cellStyle name="Normal 5 4 2 5 2" xfId="3826"/>
    <cellStyle name="Normal 5 4 2 5 3" xfId="2309"/>
    <cellStyle name="Normal 5 4 2 6" xfId="896"/>
    <cellStyle name="Normal 5 4 2 6 2" xfId="3461"/>
    <cellStyle name="Normal 5 4 2 6 3" xfId="1944"/>
    <cellStyle name="Normal 5 4 2 7" xfId="591"/>
    <cellStyle name="Normal 5 4 2 7 2" xfId="3156"/>
    <cellStyle name="Normal 5 4 2 8" xfId="2747"/>
    <cellStyle name="Normal 5 4 2 9" xfId="1639"/>
    <cellStyle name="Normal 5 4 3" xfId="247"/>
    <cellStyle name="Normal 5 4 3 2" xfId="498"/>
    <cellStyle name="Normal 5 4 3 2 2" xfId="1420"/>
    <cellStyle name="Normal 5 4 3 2 2 2" xfId="3981"/>
    <cellStyle name="Normal 5 4 3 2 2 3" xfId="2464"/>
    <cellStyle name="Normal 5 4 3 2 3" xfId="1113"/>
    <cellStyle name="Normal 5 4 3 2 3 2" xfId="3676"/>
    <cellStyle name="Normal 5 4 3 2 3 3" xfId="2159"/>
    <cellStyle name="Normal 5 4 3 2 4" xfId="770"/>
    <cellStyle name="Normal 5 4 3 2 4 2" xfId="3335"/>
    <cellStyle name="Normal 5 4 3 2 5" xfId="3063"/>
    <cellStyle name="Normal 5 4 3 2 6" xfId="1818"/>
    <cellStyle name="Normal 5 4 3 3" xfId="336"/>
    <cellStyle name="Normal 5 4 3 3 2" xfId="1296"/>
    <cellStyle name="Normal 5 4 3 3 2 2" xfId="3857"/>
    <cellStyle name="Normal 5 4 3 3 3" xfId="2913"/>
    <cellStyle name="Normal 5 4 3 3 4" xfId="2340"/>
    <cellStyle name="Normal 5 4 3 4" xfId="963"/>
    <cellStyle name="Normal 5 4 3 4 2" xfId="3526"/>
    <cellStyle name="Normal 5 4 3 4 3" xfId="2009"/>
    <cellStyle name="Normal 5 4 3 5" xfId="620"/>
    <cellStyle name="Normal 5 4 3 5 2" xfId="3185"/>
    <cellStyle name="Normal 5 4 3 6" xfId="2836"/>
    <cellStyle name="Normal 5 4 3 7" xfId="1668"/>
    <cellStyle name="Normal 5 4 4" xfId="446"/>
    <cellStyle name="Normal 5 4 4 2" xfId="1242"/>
    <cellStyle name="Normal 5 4 4 2 2" xfId="3803"/>
    <cellStyle name="Normal 5 4 4 2 3" xfId="2286"/>
    <cellStyle name="Normal 5 4 4 3" xfId="1061"/>
    <cellStyle name="Normal 5 4 4 3 2" xfId="3624"/>
    <cellStyle name="Normal 5 4 4 3 3" xfId="2107"/>
    <cellStyle name="Normal 5 4 4 4" xfId="718"/>
    <cellStyle name="Normal 5 4 4 4 2" xfId="3283"/>
    <cellStyle name="Normal 5 4 4 5" xfId="3011"/>
    <cellStyle name="Normal 5 4 4 6" xfId="1766"/>
    <cellStyle name="Normal 5 4 5" xfId="424"/>
    <cellStyle name="Normal 5 4 5 2" xfId="1377"/>
    <cellStyle name="Normal 5 4 5 2 2" xfId="3938"/>
    <cellStyle name="Normal 5 4 5 2 3" xfId="2421"/>
    <cellStyle name="Normal 5 4 5 3" xfId="1043"/>
    <cellStyle name="Normal 5 4 5 3 2" xfId="3606"/>
    <cellStyle name="Normal 5 4 5 3 3" xfId="2089"/>
    <cellStyle name="Normal 5 4 5 4" xfId="700"/>
    <cellStyle name="Normal 5 4 5 4 2" xfId="3265"/>
    <cellStyle name="Normal 5 4 5 5" xfId="2993"/>
    <cellStyle name="Normal 5 4 5 6" xfId="1748"/>
    <cellStyle name="Normal 5 4 6" xfId="272"/>
    <cellStyle name="Normal 5 4 6 2" xfId="1500"/>
    <cellStyle name="Normal 5 4 6 2 2" xfId="4061"/>
    <cellStyle name="Normal 5 4 6 2 3" xfId="2544"/>
    <cellStyle name="Normal 5 4 6 3" xfId="913"/>
    <cellStyle name="Normal 5 4 6 3 2" xfId="3476"/>
    <cellStyle name="Normal 5 4 6 4" xfId="2861"/>
    <cellStyle name="Normal 5 4 6 5" xfId="1959"/>
    <cellStyle name="Normal 5 4 7" xfId="1219"/>
    <cellStyle name="Normal 5 4 7 2" xfId="3781"/>
    <cellStyle name="Normal 5 4 7 3" xfId="2264"/>
    <cellStyle name="Normal 5 4 8" xfId="863"/>
    <cellStyle name="Normal 5 4 8 2" xfId="3428"/>
    <cellStyle name="Normal 5 4 8 3" xfId="1911"/>
    <cellStyle name="Normal 5 4 9" xfId="568"/>
    <cellStyle name="Normal 5 4 9 2" xfId="3133"/>
    <cellStyle name="Normal 5 5" xfId="283"/>
    <cellStyle name="Normal 5 5 10" xfId="2872"/>
    <cellStyle name="Normal 5 5 11" xfId="1627"/>
    <cellStyle name="Normal 5 5 2" xfId="390"/>
    <cellStyle name="Normal 5 5 2 2" xfId="544"/>
    <cellStyle name="Normal 5 5 2 2 2" xfId="1463"/>
    <cellStyle name="Normal 5 5 2 2 2 2" xfId="4024"/>
    <cellStyle name="Normal 5 5 2 2 2 3" xfId="2507"/>
    <cellStyle name="Normal 5 5 2 2 3" xfId="1159"/>
    <cellStyle name="Normal 5 5 2 2 3 2" xfId="3722"/>
    <cellStyle name="Normal 5 5 2 2 3 3" xfId="2205"/>
    <cellStyle name="Normal 5 5 2 2 4" xfId="816"/>
    <cellStyle name="Normal 5 5 2 2 4 2" xfId="3381"/>
    <cellStyle name="Normal 5 5 2 2 5" xfId="3109"/>
    <cellStyle name="Normal 5 5 2 2 6" xfId="1864"/>
    <cellStyle name="Normal 5 5 2 3" xfId="1009"/>
    <cellStyle name="Normal 5 5 2 3 2" xfId="3572"/>
    <cellStyle name="Normal 5 5 2 3 3" xfId="2055"/>
    <cellStyle name="Normal 5 5 2 4" xfId="1343"/>
    <cellStyle name="Normal 5 5 2 4 2" xfId="3904"/>
    <cellStyle name="Normal 5 5 2 4 3" xfId="2387"/>
    <cellStyle name="Normal 5 5 2 5" xfId="884"/>
    <cellStyle name="Normal 5 5 2 5 2" xfId="3449"/>
    <cellStyle name="Normal 5 5 2 5 3" xfId="1932"/>
    <cellStyle name="Normal 5 5 2 6" xfId="666"/>
    <cellStyle name="Normal 5 5 2 6 2" xfId="3231"/>
    <cellStyle name="Normal 5 5 2 7" xfId="2959"/>
    <cellStyle name="Normal 5 5 2 8" xfId="1714"/>
    <cellStyle name="Normal 5 5 3" xfId="361"/>
    <cellStyle name="Normal 5 5 3 2" xfId="518"/>
    <cellStyle name="Normal 5 5 3 2 2" xfId="1438"/>
    <cellStyle name="Normal 5 5 3 2 2 2" xfId="3999"/>
    <cellStyle name="Normal 5 5 3 2 2 3" xfId="2482"/>
    <cellStyle name="Normal 5 5 3 2 3" xfId="1133"/>
    <cellStyle name="Normal 5 5 3 2 3 2" xfId="3696"/>
    <cellStyle name="Normal 5 5 3 2 3 3" xfId="2179"/>
    <cellStyle name="Normal 5 5 3 2 4" xfId="790"/>
    <cellStyle name="Normal 5 5 3 2 4 2" xfId="3355"/>
    <cellStyle name="Normal 5 5 3 2 5" xfId="3083"/>
    <cellStyle name="Normal 5 5 3 2 6" xfId="1838"/>
    <cellStyle name="Normal 5 5 3 3" xfId="1316"/>
    <cellStyle name="Normal 5 5 3 3 2" xfId="3877"/>
    <cellStyle name="Normal 5 5 3 3 3" xfId="2360"/>
    <cellStyle name="Normal 5 5 3 4" xfId="983"/>
    <cellStyle name="Normal 5 5 3 4 2" xfId="3546"/>
    <cellStyle name="Normal 5 5 3 4 3" xfId="2029"/>
    <cellStyle name="Normal 5 5 3 5" xfId="640"/>
    <cellStyle name="Normal 5 5 3 5 2" xfId="3205"/>
    <cellStyle name="Normal 5 5 3 6" xfId="2933"/>
    <cellStyle name="Normal 5 5 3 7" xfId="1688"/>
    <cellStyle name="Normal 5 5 4" xfId="457"/>
    <cellStyle name="Normal 5 5 4 2" xfId="1253"/>
    <cellStyle name="Normal 5 5 4 2 2" xfId="3814"/>
    <cellStyle name="Normal 5 5 4 2 3" xfId="2297"/>
    <cellStyle name="Normal 5 5 4 3" xfId="1072"/>
    <cellStyle name="Normal 5 5 4 3 2" xfId="3635"/>
    <cellStyle name="Normal 5 5 4 3 3" xfId="2118"/>
    <cellStyle name="Normal 5 5 4 4" xfId="729"/>
    <cellStyle name="Normal 5 5 4 4 2" xfId="3294"/>
    <cellStyle name="Normal 5 5 4 5" xfId="3022"/>
    <cellStyle name="Normal 5 5 4 6" xfId="1777"/>
    <cellStyle name="Normal 5 5 5" xfId="435"/>
    <cellStyle name="Normal 5 5 5 2" xfId="1388"/>
    <cellStyle name="Normal 5 5 5 2 2" xfId="3949"/>
    <cellStyle name="Normal 5 5 5 2 3" xfId="2432"/>
    <cellStyle name="Normal 5 5 5 3" xfId="1054"/>
    <cellStyle name="Normal 5 5 5 3 2" xfId="3617"/>
    <cellStyle name="Normal 5 5 5 3 3" xfId="2100"/>
    <cellStyle name="Normal 5 5 5 4" xfId="711"/>
    <cellStyle name="Normal 5 5 5 4 2" xfId="3276"/>
    <cellStyle name="Normal 5 5 5 5" xfId="3004"/>
    <cellStyle name="Normal 5 5 5 6" xfId="1759"/>
    <cellStyle name="Normal 5 5 6" xfId="924"/>
    <cellStyle name="Normal 5 5 6 2" xfId="3487"/>
    <cellStyle name="Normal 5 5 6 3" xfId="1970"/>
    <cellStyle name="Normal 5 5 7" xfId="1230"/>
    <cellStyle name="Normal 5 5 7 2" xfId="3792"/>
    <cellStyle name="Normal 5 5 7 3" xfId="2275"/>
    <cellStyle name="Normal 5 5 8" xfId="851"/>
    <cellStyle name="Normal 5 5 8 2" xfId="3416"/>
    <cellStyle name="Normal 5 5 8 3" xfId="1899"/>
    <cellStyle name="Normal 5 5 9" xfId="579"/>
    <cellStyle name="Normal 5 5 9 2" xfId="3144"/>
    <cellStyle name="Normal 5 6" xfId="380"/>
    <cellStyle name="Normal 5 6 2" xfId="534"/>
    <cellStyle name="Normal 5 6 2 2" xfId="1453"/>
    <cellStyle name="Normal 5 6 2 2 2" xfId="4014"/>
    <cellStyle name="Normal 5 6 2 2 3" xfId="2497"/>
    <cellStyle name="Normal 5 6 2 3" xfId="1149"/>
    <cellStyle name="Normal 5 6 2 3 2" xfId="3712"/>
    <cellStyle name="Normal 5 6 2 3 3" xfId="2195"/>
    <cellStyle name="Normal 5 6 2 4" xfId="806"/>
    <cellStyle name="Normal 5 6 2 4 2" xfId="3371"/>
    <cellStyle name="Normal 5 6 2 5" xfId="3099"/>
    <cellStyle name="Normal 5 6 2 6" xfId="1854"/>
    <cellStyle name="Normal 5 6 3" xfId="999"/>
    <cellStyle name="Normal 5 6 3 2" xfId="3562"/>
    <cellStyle name="Normal 5 6 3 3" xfId="2045"/>
    <cellStyle name="Normal 5 6 4" xfId="1333"/>
    <cellStyle name="Normal 5 6 4 2" xfId="3894"/>
    <cellStyle name="Normal 5 6 4 3" xfId="2377"/>
    <cellStyle name="Normal 5 6 5" xfId="874"/>
    <cellStyle name="Normal 5 6 5 2" xfId="3439"/>
    <cellStyle name="Normal 5 6 5 3" xfId="1922"/>
    <cellStyle name="Normal 5 6 6" xfId="656"/>
    <cellStyle name="Normal 5 6 6 2" xfId="3221"/>
    <cellStyle name="Normal 5 6 7" xfId="2949"/>
    <cellStyle name="Normal 5 6 8" xfId="1704"/>
    <cellStyle name="Normal 5 7" xfId="377"/>
    <cellStyle name="Normal 5 8" xfId="305"/>
    <cellStyle name="Normal 5 8 2" xfId="479"/>
    <cellStyle name="Normal 5 8 2 2" xfId="1402"/>
    <cellStyle name="Normal 5 8 2 2 2" xfId="3963"/>
    <cellStyle name="Normal 5 8 2 2 3" xfId="2446"/>
    <cellStyle name="Normal 5 8 2 3" xfId="1094"/>
    <cellStyle name="Normal 5 8 2 3 2" xfId="3657"/>
    <cellStyle name="Normal 5 8 2 3 3" xfId="2140"/>
    <cellStyle name="Normal 5 8 2 4" xfId="751"/>
    <cellStyle name="Normal 5 8 2 4 2" xfId="3316"/>
    <cellStyle name="Normal 5 8 2 5" xfId="3044"/>
    <cellStyle name="Normal 5 8 2 6" xfId="1799"/>
    <cellStyle name="Normal 5 8 3" xfId="1275"/>
    <cellStyle name="Normal 5 8 3 2" xfId="3836"/>
    <cellStyle name="Normal 5 8 3 3" xfId="2319"/>
    <cellStyle name="Normal 5 8 4" xfId="946"/>
    <cellStyle name="Normal 5 8 4 2" xfId="3509"/>
    <cellStyle name="Normal 5 8 4 3" xfId="1992"/>
    <cellStyle name="Normal 5 8 5" xfId="601"/>
    <cellStyle name="Normal 5 8 5 2" xfId="3166"/>
    <cellStyle name="Normal 5 8 6" xfId="2894"/>
    <cellStyle name="Normal 5 8 7" xfId="1649"/>
    <cellStyle name="Normal 5 9" xfId="442"/>
    <cellStyle name="Normal 6" xfId="30"/>
    <cellStyle name="Normal 6 10" xfId="414"/>
    <cellStyle name="Normal 6 10 2" xfId="1367"/>
    <cellStyle name="Normal 6 10 2 2" xfId="3928"/>
    <cellStyle name="Normal 6 10 2 3" xfId="2411"/>
    <cellStyle name="Normal 6 10 3" xfId="1033"/>
    <cellStyle name="Normal 6 10 3 2" xfId="3596"/>
    <cellStyle name="Normal 6 10 3 3" xfId="2079"/>
    <cellStyle name="Normal 6 10 4" xfId="690"/>
    <cellStyle name="Normal 6 10 4 2" xfId="3255"/>
    <cellStyle name="Normal 6 10 5" xfId="2983"/>
    <cellStyle name="Normal 6 10 6" xfId="1738"/>
    <cellStyle name="Normal 6 11" xfId="274"/>
    <cellStyle name="Normal 6 11 2" xfId="1554"/>
    <cellStyle name="Normal 6 11 2 2" xfId="4114"/>
    <cellStyle name="Normal 6 11 2 3" xfId="2597"/>
    <cellStyle name="Normal 6 11 3" xfId="915"/>
    <cellStyle name="Normal 6 11 3 2" xfId="3478"/>
    <cellStyle name="Normal 6 11 4" xfId="2863"/>
    <cellStyle name="Normal 6 11 5" xfId="1961"/>
    <cellStyle name="Normal 6 12" xfId="1186"/>
    <cellStyle name="Normal 6 12 2" xfId="3749"/>
    <cellStyle name="Normal 6 12 3" xfId="2232"/>
    <cellStyle name="Normal 6 13" xfId="843"/>
    <cellStyle name="Normal 6 13 2" xfId="3408"/>
    <cellStyle name="Normal 6 13 3" xfId="1891"/>
    <cellStyle name="Normal 6 14" xfId="570"/>
    <cellStyle name="Normal 6 14 2" xfId="3135"/>
    <cellStyle name="Normal 6 15" xfId="2669"/>
    <cellStyle name="Normal 6 16" xfId="1618"/>
    <cellStyle name="Normal 6 2" xfId="93"/>
    <cellStyle name="Normal 6 2 2" xfId="144"/>
    <cellStyle name="Normal 6 2 3" xfId="244"/>
    <cellStyle name="Normal 6 2 3 2" xfId="1484"/>
    <cellStyle name="Normal 6 2 3 2 2" xfId="4045"/>
    <cellStyle name="Normal 6 2 3 3" xfId="2833"/>
    <cellStyle name="Normal 6 2 3 4" xfId="2528"/>
    <cellStyle name="Normal 6 2 4" xfId="1561"/>
    <cellStyle name="Normal 6 2 4 2" xfId="4121"/>
    <cellStyle name="Normal 6 2 4 3" xfId="2604"/>
    <cellStyle name="Normal 6 2 5" xfId="2732"/>
    <cellStyle name="Normal 6 3" xfId="103"/>
    <cellStyle name="Normal 6 3 10" xfId="2737"/>
    <cellStyle name="Normal 6 3 11" xfId="1636"/>
    <cellStyle name="Normal 6 3 2" xfId="249"/>
    <cellStyle name="Normal 6 3 2 2" xfId="553"/>
    <cellStyle name="Normal 6 3 2 2 2" xfId="1472"/>
    <cellStyle name="Normal 6 3 2 2 2 2" xfId="4033"/>
    <cellStyle name="Normal 6 3 2 2 2 3" xfId="2516"/>
    <cellStyle name="Normal 6 3 2 2 3" xfId="1168"/>
    <cellStyle name="Normal 6 3 2 2 3 2" xfId="3731"/>
    <cellStyle name="Normal 6 3 2 2 3 3" xfId="2214"/>
    <cellStyle name="Normal 6 3 2 2 4" xfId="825"/>
    <cellStyle name="Normal 6 3 2 2 4 2" xfId="3390"/>
    <cellStyle name="Normal 6 3 2 2 5" xfId="3118"/>
    <cellStyle name="Normal 6 3 2 2 6" xfId="1873"/>
    <cellStyle name="Normal 6 3 2 3" xfId="399"/>
    <cellStyle name="Normal 6 3 2 3 2" xfId="1594"/>
    <cellStyle name="Normal 6 3 2 3 2 2" xfId="4154"/>
    <cellStyle name="Normal 6 3 2 3 2 3" xfId="2637"/>
    <cellStyle name="Normal 6 3 2 3 3" xfId="1018"/>
    <cellStyle name="Normal 6 3 2 3 3 2" xfId="3581"/>
    <cellStyle name="Normal 6 3 2 3 4" xfId="2968"/>
    <cellStyle name="Normal 6 3 2 3 5" xfId="2064"/>
    <cellStyle name="Normal 6 3 2 4" xfId="1352"/>
    <cellStyle name="Normal 6 3 2 4 2" xfId="3913"/>
    <cellStyle name="Normal 6 3 2 4 3" xfId="2396"/>
    <cellStyle name="Normal 6 3 2 5" xfId="893"/>
    <cellStyle name="Normal 6 3 2 5 2" xfId="3458"/>
    <cellStyle name="Normal 6 3 2 5 3" xfId="1941"/>
    <cellStyle name="Normal 6 3 2 6" xfId="675"/>
    <cellStyle name="Normal 6 3 2 6 2" xfId="3240"/>
    <cellStyle name="Normal 6 3 2 7" xfId="2838"/>
    <cellStyle name="Normal 6 3 2 8" xfId="1723"/>
    <cellStyle name="Normal 6 3 3" xfId="315"/>
    <cellStyle name="Normal 6 3 3 2" xfId="489"/>
    <cellStyle name="Normal 6 3 3 2 2" xfId="1412"/>
    <cellStyle name="Normal 6 3 3 2 2 2" xfId="3973"/>
    <cellStyle name="Normal 6 3 3 2 2 3" xfId="2456"/>
    <cellStyle name="Normal 6 3 3 2 3" xfId="1104"/>
    <cellStyle name="Normal 6 3 3 2 3 2" xfId="3667"/>
    <cellStyle name="Normal 6 3 3 2 3 3" xfId="2150"/>
    <cellStyle name="Normal 6 3 3 2 4" xfId="761"/>
    <cellStyle name="Normal 6 3 3 2 4 2" xfId="3326"/>
    <cellStyle name="Normal 6 3 3 2 5" xfId="3054"/>
    <cellStyle name="Normal 6 3 3 2 6" xfId="1809"/>
    <cellStyle name="Normal 6 3 3 3" xfId="1285"/>
    <cellStyle name="Normal 6 3 3 3 2" xfId="3846"/>
    <cellStyle name="Normal 6 3 3 3 3" xfId="2329"/>
    <cellStyle name="Normal 6 3 3 4" xfId="955"/>
    <cellStyle name="Normal 6 3 3 4 2" xfId="3518"/>
    <cellStyle name="Normal 6 3 3 4 3" xfId="2001"/>
    <cellStyle name="Normal 6 3 3 5" xfId="611"/>
    <cellStyle name="Normal 6 3 3 5 2" xfId="3176"/>
    <cellStyle name="Normal 6 3 3 6" xfId="2904"/>
    <cellStyle name="Normal 6 3 3 7" xfId="1659"/>
    <cellStyle name="Normal 6 3 4" xfId="466"/>
    <cellStyle name="Normal 6 3 4 2" xfId="1262"/>
    <cellStyle name="Normal 6 3 4 2 2" xfId="3823"/>
    <cellStyle name="Normal 6 3 4 2 3" xfId="2306"/>
    <cellStyle name="Normal 6 3 4 3" xfId="1081"/>
    <cellStyle name="Normal 6 3 4 3 2" xfId="3644"/>
    <cellStyle name="Normal 6 3 4 3 3" xfId="2127"/>
    <cellStyle name="Normal 6 3 4 4" xfId="738"/>
    <cellStyle name="Normal 6 3 4 4 2" xfId="3303"/>
    <cellStyle name="Normal 6 3 4 5" xfId="3031"/>
    <cellStyle name="Normal 6 3 4 6" xfId="1786"/>
    <cellStyle name="Normal 6 3 5" xfId="421"/>
    <cellStyle name="Normal 6 3 5 2" xfId="1374"/>
    <cellStyle name="Normal 6 3 5 2 2" xfId="3935"/>
    <cellStyle name="Normal 6 3 5 2 3" xfId="2418"/>
    <cellStyle name="Normal 6 3 5 3" xfId="1040"/>
    <cellStyle name="Normal 6 3 5 3 2" xfId="3603"/>
    <cellStyle name="Normal 6 3 5 3 3" xfId="2086"/>
    <cellStyle name="Normal 6 3 5 4" xfId="697"/>
    <cellStyle name="Normal 6 3 5 4 2" xfId="3262"/>
    <cellStyle name="Normal 6 3 5 5" xfId="2990"/>
    <cellStyle name="Normal 6 3 5 6" xfId="1745"/>
    <cellStyle name="Normal 6 3 6" xfId="292"/>
    <cellStyle name="Normal 6 3 6 2" xfId="1556"/>
    <cellStyle name="Normal 6 3 6 2 2" xfId="4116"/>
    <cellStyle name="Normal 6 3 6 2 3" xfId="2599"/>
    <cellStyle name="Normal 6 3 6 3" xfId="933"/>
    <cellStyle name="Normal 6 3 6 3 2" xfId="3496"/>
    <cellStyle name="Normal 6 3 6 4" xfId="2881"/>
    <cellStyle name="Normal 6 3 6 5" xfId="1979"/>
    <cellStyle name="Normal 6 3 7" xfId="1215"/>
    <cellStyle name="Normal 6 3 7 2" xfId="3777"/>
    <cellStyle name="Normal 6 3 7 3" xfId="2260"/>
    <cellStyle name="Normal 6 3 8" xfId="860"/>
    <cellStyle name="Normal 6 3 8 2" xfId="3425"/>
    <cellStyle name="Normal 6 3 8 3" xfId="1908"/>
    <cellStyle name="Normal 6 3 9" xfId="588"/>
    <cellStyle name="Normal 6 3 9 2" xfId="3153"/>
    <cellStyle name="Normal 6 4" xfId="159"/>
    <cellStyle name="Normal 6 4 10" xfId="2749"/>
    <cellStyle name="Normal 6 4 11" xfId="1641"/>
    <cellStyle name="Normal 6 4 2" xfId="261"/>
    <cellStyle name="Normal 6 4 2 2" xfId="558"/>
    <cellStyle name="Normal 6 4 2 2 2" xfId="1477"/>
    <cellStyle name="Normal 6 4 2 2 2 2" xfId="4038"/>
    <cellStyle name="Normal 6 4 2 2 2 3" xfId="2521"/>
    <cellStyle name="Normal 6 4 2 2 3" xfId="1173"/>
    <cellStyle name="Normal 6 4 2 2 3 2" xfId="3736"/>
    <cellStyle name="Normal 6 4 2 2 3 3" xfId="2219"/>
    <cellStyle name="Normal 6 4 2 2 4" xfId="830"/>
    <cellStyle name="Normal 6 4 2 2 4 2" xfId="3395"/>
    <cellStyle name="Normal 6 4 2 2 5" xfId="3123"/>
    <cellStyle name="Normal 6 4 2 2 6" xfId="1878"/>
    <cellStyle name="Normal 6 4 2 3" xfId="404"/>
    <cellStyle name="Normal 6 4 2 3 2" xfId="1597"/>
    <cellStyle name="Normal 6 4 2 3 2 2" xfId="4157"/>
    <cellStyle name="Normal 6 4 2 3 2 3" xfId="2640"/>
    <cellStyle name="Normal 6 4 2 3 3" xfId="1023"/>
    <cellStyle name="Normal 6 4 2 3 3 2" xfId="3586"/>
    <cellStyle name="Normal 6 4 2 3 4" xfId="2973"/>
    <cellStyle name="Normal 6 4 2 3 5" xfId="2069"/>
    <cellStyle name="Normal 6 4 2 4" xfId="1357"/>
    <cellStyle name="Normal 6 4 2 4 2" xfId="3918"/>
    <cellStyle name="Normal 6 4 2 4 3" xfId="2401"/>
    <cellStyle name="Normal 6 4 2 5" xfId="898"/>
    <cellStyle name="Normal 6 4 2 5 2" xfId="3463"/>
    <cellStyle name="Normal 6 4 2 5 3" xfId="1946"/>
    <cellStyle name="Normal 6 4 2 6" xfId="680"/>
    <cellStyle name="Normal 6 4 2 6 2" xfId="3245"/>
    <cellStyle name="Normal 6 4 2 7" xfId="2850"/>
    <cellStyle name="Normal 6 4 2 8" xfId="1728"/>
    <cellStyle name="Normal 6 4 3" xfId="352"/>
    <cellStyle name="Normal 6 4 3 2" xfId="509"/>
    <cellStyle name="Normal 6 4 3 2 2" xfId="1431"/>
    <cellStyle name="Normal 6 4 3 2 2 2" xfId="3992"/>
    <cellStyle name="Normal 6 4 3 2 2 3" xfId="2475"/>
    <cellStyle name="Normal 6 4 3 2 3" xfId="1124"/>
    <cellStyle name="Normal 6 4 3 2 3 2" xfId="3687"/>
    <cellStyle name="Normal 6 4 3 2 3 3" xfId="2170"/>
    <cellStyle name="Normal 6 4 3 2 4" xfId="781"/>
    <cellStyle name="Normal 6 4 3 2 4 2" xfId="3346"/>
    <cellStyle name="Normal 6 4 3 2 5" xfId="3074"/>
    <cellStyle name="Normal 6 4 3 2 6" xfId="1829"/>
    <cellStyle name="Normal 6 4 3 3" xfId="1307"/>
    <cellStyle name="Normal 6 4 3 3 2" xfId="3868"/>
    <cellStyle name="Normal 6 4 3 3 3" xfId="2351"/>
    <cellStyle name="Normal 6 4 3 4" xfId="974"/>
    <cellStyle name="Normal 6 4 3 4 2" xfId="3537"/>
    <cellStyle name="Normal 6 4 3 4 3" xfId="2020"/>
    <cellStyle name="Normal 6 4 3 5" xfId="631"/>
    <cellStyle name="Normal 6 4 3 5 2" xfId="3196"/>
    <cellStyle name="Normal 6 4 3 6" xfId="2924"/>
    <cellStyle name="Normal 6 4 3 7" xfId="1679"/>
    <cellStyle name="Normal 6 4 4" xfId="471"/>
    <cellStyle name="Normal 6 4 4 2" xfId="1267"/>
    <cellStyle name="Normal 6 4 4 2 2" xfId="3828"/>
    <cellStyle name="Normal 6 4 4 2 3" xfId="2311"/>
    <cellStyle name="Normal 6 4 4 3" xfId="1086"/>
    <cellStyle name="Normal 6 4 4 3 2" xfId="3649"/>
    <cellStyle name="Normal 6 4 4 3 3" xfId="2132"/>
    <cellStyle name="Normal 6 4 4 4" xfId="743"/>
    <cellStyle name="Normal 6 4 4 4 2" xfId="3308"/>
    <cellStyle name="Normal 6 4 4 5" xfId="3036"/>
    <cellStyle name="Normal 6 4 4 6" xfId="1791"/>
    <cellStyle name="Normal 6 4 5" xfId="426"/>
    <cellStyle name="Normal 6 4 5 2" xfId="1379"/>
    <cellStyle name="Normal 6 4 5 2 2" xfId="3940"/>
    <cellStyle name="Normal 6 4 5 2 3" xfId="2423"/>
    <cellStyle name="Normal 6 4 5 3" xfId="1045"/>
    <cellStyle name="Normal 6 4 5 3 2" xfId="3608"/>
    <cellStyle name="Normal 6 4 5 3 3" xfId="2091"/>
    <cellStyle name="Normal 6 4 5 4" xfId="702"/>
    <cellStyle name="Normal 6 4 5 4 2" xfId="3267"/>
    <cellStyle name="Normal 6 4 5 5" xfId="2995"/>
    <cellStyle name="Normal 6 4 5 6" xfId="1750"/>
    <cellStyle name="Normal 6 4 6" xfId="297"/>
    <cellStyle name="Normal 6 4 6 2" xfId="1519"/>
    <cellStyle name="Normal 6 4 6 2 2" xfId="4079"/>
    <cellStyle name="Normal 6 4 6 2 3" xfId="2562"/>
    <cellStyle name="Normal 6 4 6 3" xfId="938"/>
    <cellStyle name="Normal 6 4 6 3 2" xfId="3501"/>
    <cellStyle name="Normal 6 4 6 4" xfId="2886"/>
    <cellStyle name="Normal 6 4 6 5" xfId="1984"/>
    <cellStyle name="Normal 6 4 7" xfId="1221"/>
    <cellStyle name="Normal 6 4 7 2" xfId="3783"/>
    <cellStyle name="Normal 6 4 7 3" xfId="2266"/>
    <cellStyle name="Normal 6 4 8" xfId="865"/>
    <cellStyle name="Normal 6 4 8 2" xfId="3430"/>
    <cellStyle name="Normal 6 4 8 3" xfId="1913"/>
    <cellStyle name="Normal 6 4 9" xfId="593"/>
    <cellStyle name="Normal 6 4 9 2" xfId="3158"/>
    <cellStyle name="Normal 6 5" xfId="181"/>
    <cellStyle name="Normal 6 5 10" xfId="1629"/>
    <cellStyle name="Normal 6 5 2" xfId="392"/>
    <cellStyle name="Normal 6 5 2 2" xfId="546"/>
    <cellStyle name="Normal 6 5 2 2 2" xfId="1465"/>
    <cellStyle name="Normal 6 5 2 2 2 2" xfId="4026"/>
    <cellStyle name="Normal 6 5 2 2 2 3" xfId="2509"/>
    <cellStyle name="Normal 6 5 2 2 3" xfId="1161"/>
    <cellStyle name="Normal 6 5 2 2 3 2" xfId="3724"/>
    <cellStyle name="Normal 6 5 2 2 3 3" xfId="2207"/>
    <cellStyle name="Normal 6 5 2 2 4" xfId="818"/>
    <cellStyle name="Normal 6 5 2 2 4 2" xfId="3383"/>
    <cellStyle name="Normal 6 5 2 2 5" xfId="3111"/>
    <cellStyle name="Normal 6 5 2 2 6" xfId="1866"/>
    <cellStyle name="Normal 6 5 2 3" xfId="1011"/>
    <cellStyle name="Normal 6 5 2 3 2" xfId="3574"/>
    <cellStyle name="Normal 6 5 2 3 3" xfId="2057"/>
    <cellStyle name="Normal 6 5 2 4" xfId="1345"/>
    <cellStyle name="Normal 6 5 2 4 2" xfId="3906"/>
    <cellStyle name="Normal 6 5 2 4 3" xfId="2389"/>
    <cellStyle name="Normal 6 5 2 5" xfId="886"/>
    <cellStyle name="Normal 6 5 2 5 2" xfId="3451"/>
    <cellStyle name="Normal 6 5 2 5 3" xfId="1934"/>
    <cellStyle name="Normal 6 5 2 6" xfId="668"/>
    <cellStyle name="Normal 6 5 2 6 2" xfId="3233"/>
    <cellStyle name="Normal 6 5 2 7" xfId="2961"/>
    <cellStyle name="Normal 6 5 2 8" xfId="1716"/>
    <cellStyle name="Normal 6 5 3" xfId="369"/>
    <cellStyle name="Normal 6 5 3 2" xfId="524"/>
    <cellStyle name="Normal 6 5 3 2 2" xfId="1443"/>
    <cellStyle name="Normal 6 5 3 2 2 2" xfId="4004"/>
    <cellStyle name="Normal 6 5 3 2 2 3" xfId="2487"/>
    <cellStyle name="Normal 6 5 3 2 3" xfId="1139"/>
    <cellStyle name="Normal 6 5 3 2 3 2" xfId="3702"/>
    <cellStyle name="Normal 6 5 3 2 3 3" xfId="2185"/>
    <cellStyle name="Normal 6 5 3 2 4" xfId="796"/>
    <cellStyle name="Normal 6 5 3 2 4 2" xfId="3361"/>
    <cellStyle name="Normal 6 5 3 2 5" xfId="3089"/>
    <cellStyle name="Normal 6 5 3 2 6" xfId="1844"/>
    <cellStyle name="Normal 6 5 3 3" xfId="1323"/>
    <cellStyle name="Normal 6 5 3 3 2" xfId="3884"/>
    <cellStyle name="Normal 6 5 3 3 3" xfId="2367"/>
    <cellStyle name="Normal 6 5 3 4" xfId="989"/>
    <cellStyle name="Normal 6 5 3 4 2" xfId="3552"/>
    <cellStyle name="Normal 6 5 3 4 3" xfId="2035"/>
    <cellStyle name="Normal 6 5 3 5" xfId="646"/>
    <cellStyle name="Normal 6 5 3 5 2" xfId="3211"/>
    <cellStyle name="Normal 6 5 3 6" xfId="2939"/>
    <cellStyle name="Normal 6 5 3 7" xfId="1694"/>
    <cellStyle name="Normal 6 5 4" xfId="459"/>
    <cellStyle name="Normal 6 5 4 2" xfId="1395"/>
    <cellStyle name="Normal 6 5 4 2 2" xfId="3956"/>
    <cellStyle name="Normal 6 5 4 2 3" xfId="2439"/>
    <cellStyle name="Normal 6 5 4 3" xfId="1074"/>
    <cellStyle name="Normal 6 5 4 3 2" xfId="3637"/>
    <cellStyle name="Normal 6 5 4 3 3" xfId="2120"/>
    <cellStyle name="Normal 6 5 4 4" xfId="731"/>
    <cellStyle name="Normal 6 5 4 4 2" xfId="3296"/>
    <cellStyle name="Normal 6 5 4 5" xfId="3024"/>
    <cellStyle name="Normal 6 5 4 6" xfId="1779"/>
    <cellStyle name="Normal 6 5 5" xfId="285"/>
    <cellStyle name="Normal 6 5 5 2" xfId="1192"/>
    <cellStyle name="Normal 6 5 5 2 2" xfId="3755"/>
    <cellStyle name="Normal 6 5 5 2 3" xfId="2238"/>
    <cellStyle name="Normal 6 5 5 3" xfId="926"/>
    <cellStyle name="Normal 6 5 5 3 2" xfId="3489"/>
    <cellStyle name="Normal 6 5 5 4" xfId="2874"/>
    <cellStyle name="Normal 6 5 5 5" xfId="1972"/>
    <cellStyle name="Normal 6 5 6" xfId="1255"/>
    <cellStyle name="Normal 6 5 6 2" xfId="3816"/>
    <cellStyle name="Normal 6 5 6 3" xfId="2299"/>
    <cellStyle name="Normal 6 5 7" xfId="853"/>
    <cellStyle name="Normal 6 5 7 2" xfId="3418"/>
    <cellStyle name="Normal 6 5 7 3" xfId="1901"/>
    <cellStyle name="Normal 6 5 8" xfId="581"/>
    <cellStyle name="Normal 6 5 8 2" xfId="3146"/>
    <cellStyle name="Normal 6 5 9" xfId="2770"/>
    <cellStyle name="Normal 6 6" xfId="382"/>
    <cellStyle name="Normal 6 6 2" xfId="536"/>
    <cellStyle name="Normal 6 6 2 2" xfId="1455"/>
    <cellStyle name="Normal 6 6 2 2 2" xfId="4016"/>
    <cellStyle name="Normal 6 6 2 2 3" xfId="2499"/>
    <cellStyle name="Normal 6 6 2 3" xfId="1151"/>
    <cellStyle name="Normal 6 6 2 3 2" xfId="3714"/>
    <cellStyle name="Normal 6 6 2 3 3" xfId="2197"/>
    <cellStyle name="Normal 6 6 2 4" xfId="808"/>
    <cellStyle name="Normal 6 6 2 4 2" xfId="3373"/>
    <cellStyle name="Normal 6 6 2 5" xfId="3101"/>
    <cellStyle name="Normal 6 6 2 6" xfId="1856"/>
    <cellStyle name="Normal 6 6 3" xfId="1001"/>
    <cellStyle name="Normal 6 6 3 2" xfId="3564"/>
    <cellStyle name="Normal 6 6 3 3" xfId="2047"/>
    <cellStyle name="Normal 6 6 4" xfId="1335"/>
    <cellStyle name="Normal 6 6 4 2" xfId="3896"/>
    <cellStyle name="Normal 6 6 4 3" xfId="2379"/>
    <cellStyle name="Normal 6 6 5" xfId="876"/>
    <cellStyle name="Normal 6 6 5 2" xfId="3441"/>
    <cellStyle name="Normal 6 6 5 3" xfId="1924"/>
    <cellStyle name="Normal 6 6 6" xfId="658"/>
    <cellStyle name="Normal 6 6 6 2" xfId="3223"/>
    <cellStyle name="Normal 6 6 7" xfId="2951"/>
    <cellStyle name="Normal 6 6 8" xfId="1706"/>
    <cellStyle name="Normal 6 7" xfId="343"/>
    <cellStyle name="Normal 6 7 2" xfId="504"/>
    <cellStyle name="Normal 6 7 2 2" xfId="1426"/>
    <cellStyle name="Normal 6 7 2 2 2" xfId="3987"/>
    <cellStyle name="Normal 6 7 2 2 3" xfId="2470"/>
    <cellStyle name="Normal 6 7 2 3" xfId="1119"/>
    <cellStyle name="Normal 6 7 2 3 2" xfId="3682"/>
    <cellStyle name="Normal 6 7 2 3 3" xfId="2165"/>
    <cellStyle name="Normal 6 7 2 4" xfId="776"/>
    <cellStyle name="Normal 6 7 2 4 2" xfId="3341"/>
    <cellStyle name="Normal 6 7 2 5" xfId="3069"/>
    <cellStyle name="Normal 6 7 2 6" xfId="1824"/>
    <cellStyle name="Normal 6 7 3" xfId="1302"/>
    <cellStyle name="Normal 6 7 3 2" xfId="3863"/>
    <cellStyle name="Normal 6 7 3 3" xfId="2346"/>
    <cellStyle name="Normal 6 7 4" xfId="969"/>
    <cellStyle name="Normal 6 7 4 2" xfId="3532"/>
    <cellStyle name="Normal 6 7 4 3" xfId="2015"/>
    <cellStyle name="Normal 6 7 5" xfId="626"/>
    <cellStyle name="Normal 6 7 5 2" xfId="3191"/>
    <cellStyle name="Normal 6 7 6" xfId="2919"/>
    <cellStyle name="Normal 6 7 7" xfId="1674"/>
    <cellStyle name="Normal 6 8" xfId="307"/>
    <cellStyle name="Normal 6 8 2" xfId="481"/>
    <cellStyle name="Normal 6 8 2 2" xfId="1404"/>
    <cellStyle name="Normal 6 8 2 2 2" xfId="3965"/>
    <cellStyle name="Normal 6 8 2 2 3" xfId="2448"/>
    <cellStyle name="Normal 6 8 2 3" xfId="1096"/>
    <cellStyle name="Normal 6 8 2 3 2" xfId="3659"/>
    <cellStyle name="Normal 6 8 2 3 3" xfId="2142"/>
    <cellStyle name="Normal 6 8 2 4" xfId="753"/>
    <cellStyle name="Normal 6 8 2 4 2" xfId="3318"/>
    <cellStyle name="Normal 6 8 2 5" xfId="3046"/>
    <cellStyle name="Normal 6 8 2 6" xfId="1801"/>
    <cellStyle name="Normal 6 8 3" xfId="1277"/>
    <cellStyle name="Normal 6 8 3 2" xfId="3838"/>
    <cellStyle name="Normal 6 8 3 3" xfId="2321"/>
    <cellStyle name="Normal 6 8 4" xfId="948"/>
    <cellStyle name="Normal 6 8 4 2" xfId="3511"/>
    <cellStyle name="Normal 6 8 4 3" xfId="1994"/>
    <cellStyle name="Normal 6 8 5" xfId="603"/>
    <cellStyle name="Normal 6 8 5 2" xfId="3168"/>
    <cellStyle name="Normal 6 8 6" xfId="2896"/>
    <cellStyle name="Normal 6 8 7" xfId="1651"/>
    <cellStyle name="Normal 6 9" xfId="448"/>
    <cellStyle name="Normal 6 9 2" xfId="1244"/>
    <cellStyle name="Normal 6 9 2 2" xfId="3805"/>
    <cellStyle name="Normal 6 9 2 3" xfId="2288"/>
    <cellStyle name="Normal 6 9 3" xfId="1063"/>
    <cellStyle name="Normal 6 9 3 2" xfId="3626"/>
    <cellStyle name="Normal 6 9 3 3" xfId="2109"/>
    <cellStyle name="Normal 6 9 4" xfId="720"/>
    <cellStyle name="Normal 6 9 4 2" xfId="3285"/>
    <cellStyle name="Normal 6 9 5" xfId="3013"/>
    <cellStyle name="Normal 6 9 6" xfId="1768"/>
    <cellStyle name="Normal 7" xfId="29"/>
    <cellStyle name="Normal 7 10" xfId="1205"/>
    <cellStyle name="Normal 7 10 2" xfId="3767"/>
    <cellStyle name="Normal 7 10 3" xfId="2250"/>
    <cellStyle name="Normal 7 11" xfId="845"/>
    <cellStyle name="Normal 7 11 2" xfId="3410"/>
    <cellStyle name="Normal 7 11 3" xfId="1893"/>
    <cellStyle name="Normal 7 12" xfId="572"/>
    <cellStyle name="Normal 7 12 2" xfId="3137"/>
    <cellStyle name="Normal 7 13" xfId="2668"/>
    <cellStyle name="Normal 7 14" xfId="1620"/>
    <cellStyle name="Normal 7 2" xfId="94"/>
    <cellStyle name="Normal 7 2 10" xfId="2733"/>
    <cellStyle name="Normal 7 2 11" xfId="1643"/>
    <cellStyle name="Normal 7 2 2" xfId="245"/>
    <cellStyle name="Normal 7 2 2 2" xfId="560"/>
    <cellStyle name="Normal 7 2 2 2 2" xfId="1479"/>
    <cellStyle name="Normal 7 2 2 2 2 2" xfId="4040"/>
    <cellStyle name="Normal 7 2 2 2 2 3" xfId="2523"/>
    <cellStyle name="Normal 7 2 2 2 3" xfId="1175"/>
    <cellStyle name="Normal 7 2 2 2 3 2" xfId="3738"/>
    <cellStyle name="Normal 7 2 2 2 3 3" xfId="2221"/>
    <cellStyle name="Normal 7 2 2 2 4" xfId="832"/>
    <cellStyle name="Normal 7 2 2 2 4 2" xfId="3397"/>
    <cellStyle name="Normal 7 2 2 2 5" xfId="3125"/>
    <cellStyle name="Normal 7 2 2 2 6" xfId="1880"/>
    <cellStyle name="Normal 7 2 2 3" xfId="406"/>
    <cellStyle name="Normal 7 2 2 3 2" xfId="1599"/>
    <cellStyle name="Normal 7 2 2 3 2 2" xfId="4159"/>
    <cellStyle name="Normal 7 2 2 3 2 3" xfId="2642"/>
    <cellStyle name="Normal 7 2 2 3 3" xfId="1025"/>
    <cellStyle name="Normal 7 2 2 3 3 2" xfId="3588"/>
    <cellStyle name="Normal 7 2 2 3 4" xfId="2975"/>
    <cellStyle name="Normal 7 2 2 3 5" xfId="2071"/>
    <cellStyle name="Normal 7 2 2 4" xfId="1359"/>
    <cellStyle name="Normal 7 2 2 4 2" xfId="3920"/>
    <cellStyle name="Normal 7 2 2 4 3" xfId="2403"/>
    <cellStyle name="Normal 7 2 2 5" xfId="900"/>
    <cellStyle name="Normal 7 2 2 5 2" xfId="3465"/>
    <cellStyle name="Normal 7 2 2 5 3" xfId="1948"/>
    <cellStyle name="Normal 7 2 2 6" xfId="682"/>
    <cellStyle name="Normal 7 2 2 6 2" xfId="3247"/>
    <cellStyle name="Normal 7 2 2 7" xfId="2834"/>
    <cellStyle name="Normal 7 2 2 8" xfId="1730"/>
    <cellStyle name="Normal 7 2 3" xfId="354"/>
    <cellStyle name="Normal 7 2 3 2" xfId="511"/>
    <cellStyle name="Normal 7 2 3 2 2" xfId="1433"/>
    <cellStyle name="Normal 7 2 3 2 2 2" xfId="3994"/>
    <cellStyle name="Normal 7 2 3 2 2 3" xfId="2477"/>
    <cellStyle name="Normal 7 2 3 2 3" xfId="1126"/>
    <cellStyle name="Normal 7 2 3 2 3 2" xfId="3689"/>
    <cellStyle name="Normal 7 2 3 2 3 3" xfId="2172"/>
    <cellStyle name="Normal 7 2 3 2 4" xfId="783"/>
    <cellStyle name="Normal 7 2 3 2 4 2" xfId="3348"/>
    <cellStyle name="Normal 7 2 3 2 5" xfId="3076"/>
    <cellStyle name="Normal 7 2 3 2 6" xfId="1831"/>
    <cellStyle name="Normal 7 2 3 3" xfId="1309"/>
    <cellStyle name="Normal 7 2 3 3 2" xfId="3870"/>
    <cellStyle name="Normal 7 2 3 3 3" xfId="2353"/>
    <cellStyle name="Normal 7 2 3 4" xfId="976"/>
    <cellStyle name="Normal 7 2 3 4 2" xfId="3539"/>
    <cellStyle name="Normal 7 2 3 4 3" xfId="2022"/>
    <cellStyle name="Normal 7 2 3 5" xfId="633"/>
    <cellStyle name="Normal 7 2 3 5 2" xfId="3198"/>
    <cellStyle name="Normal 7 2 3 6" xfId="2926"/>
    <cellStyle name="Normal 7 2 3 7" xfId="1681"/>
    <cellStyle name="Normal 7 2 4" xfId="473"/>
    <cellStyle name="Normal 7 2 4 2" xfId="1269"/>
    <cellStyle name="Normal 7 2 4 2 2" xfId="3830"/>
    <cellStyle name="Normal 7 2 4 2 3" xfId="2313"/>
    <cellStyle name="Normal 7 2 4 3" xfId="1088"/>
    <cellStyle name="Normal 7 2 4 3 2" xfId="3651"/>
    <cellStyle name="Normal 7 2 4 3 3" xfId="2134"/>
    <cellStyle name="Normal 7 2 4 4" xfId="745"/>
    <cellStyle name="Normal 7 2 4 4 2" xfId="3310"/>
    <cellStyle name="Normal 7 2 4 5" xfId="3038"/>
    <cellStyle name="Normal 7 2 4 6" xfId="1793"/>
    <cellStyle name="Normal 7 2 5" xfId="428"/>
    <cellStyle name="Normal 7 2 5 2" xfId="1381"/>
    <cellStyle name="Normal 7 2 5 2 2" xfId="3942"/>
    <cellStyle name="Normal 7 2 5 2 3" xfId="2425"/>
    <cellStyle name="Normal 7 2 5 3" xfId="1047"/>
    <cellStyle name="Normal 7 2 5 3 2" xfId="3610"/>
    <cellStyle name="Normal 7 2 5 3 3" xfId="2093"/>
    <cellStyle name="Normal 7 2 5 4" xfId="704"/>
    <cellStyle name="Normal 7 2 5 4 2" xfId="3269"/>
    <cellStyle name="Normal 7 2 5 5" xfId="2997"/>
    <cellStyle name="Normal 7 2 5 6" xfId="1752"/>
    <cellStyle name="Normal 7 2 6" xfId="299"/>
    <cellStyle name="Normal 7 2 6 2" xfId="1515"/>
    <cellStyle name="Normal 7 2 6 2 2" xfId="4075"/>
    <cellStyle name="Normal 7 2 6 2 3" xfId="2558"/>
    <cellStyle name="Normal 7 2 6 3" xfId="940"/>
    <cellStyle name="Normal 7 2 6 3 2" xfId="3503"/>
    <cellStyle name="Normal 7 2 6 4" xfId="2888"/>
    <cellStyle name="Normal 7 2 6 5" xfId="1986"/>
    <cellStyle name="Normal 7 2 7" xfId="1223"/>
    <cellStyle name="Normal 7 2 7 2" xfId="3785"/>
    <cellStyle name="Normal 7 2 7 3" xfId="2268"/>
    <cellStyle name="Normal 7 2 8" xfId="867"/>
    <cellStyle name="Normal 7 2 8 2" xfId="3432"/>
    <cellStyle name="Normal 7 2 8 3" xfId="1915"/>
    <cellStyle name="Normal 7 2 9" xfId="595"/>
    <cellStyle name="Normal 7 2 9 2" xfId="3160"/>
    <cellStyle name="Normal 7 3" xfId="141"/>
    <cellStyle name="Normal 7 3 10" xfId="1631"/>
    <cellStyle name="Normal 7 3 2" xfId="251"/>
    <cellStyle name="Normal 7 3 2 2" xfId="548"/>
    <cellStyle name="Normal 7 3 2 2 2" xfId="1467"/>
    <cellStyle name="Normal 7 3 2 2 2 2" xfId="4028"/>
    <cellStyle name="Normal 7 3 2 2 2 3" xfId="2511"/>
    <cellStyle name="Normal 7 3 2 2 3" xfId="1163"/>
    <cellStyle name="Normal 7 3 2 2 3 2" xfId="3726"/>
    <cellStyle name="Normal 7 3 2 2 3 3" xfId="2209"/>
    <cellStyle name="Normal 7 3 2 2 4" xfId="820"/>
    <cellStyle name="Normal 7 3 2 2 4 2" xfId="3385"/>
    <cellStyle name="Normal 7 3 2 2 5" xfId="3113"/>
    <cellStyle name="Normal 7 3 2 2 6" xfId="1868"/>
    <cellStyle name="Normal 7 3 2 3" xfId="394"/>
    <cellStyle name="Normal 7 3 2 3 2" xfId="1590"/>
    <cellStyle name="Normal 7 3 2 3 2 2" xfId="4150"/>
    <cellStyle name="Normal 7 3 2 3 2 3" xfId="2633"/>
    <cellStyle name="Normal 7 3 2 3 3" xfId="1013"/>
    <cellStyle name="Normal 7 3 2 3 3 2" xfId="3576"/>
    <cellStyle name="Normal 7 3 2 3 4" xfId="2963"/>
    <cellStyle name="Normal 7 3 2 3 5" xfId="2059"/>
    <cellStyle name="Normal 7 3 2 4" xfId="1347"/>
    <cellStyle name="Normal 7 3 2 4 2" xfId="3908"/>
    <cellStyle name="Normal 7 3 2 4 3" xfId="2391"/>
    <cellStyle name="Normal 7 3 2 5" xfId="888"/>
    <cellStyle name="Normal 7 3 2 5 2" xfId="3453"/>
    <cellStyle name="Normal 7 3 2 5 3" xfId="1936"/>
    <cellStyle name="Normal 7 3 2 6" xfId="670"/>
    <cellStyle name="Normal 7 3 2 6 2" xfId="3235"/>
    <cellStyle name="Normal 7 3 2 7" xfId="2840"/>
    <cellStyle name="Normal 7 3 2 8" xfId="1718"/>
    <cellStyle name="Normal 7 3 3" xfId="371"/>
    <cellStyle name="Normal 7 3 3 2" xfId="526"/>
    <cellStyle name="Normal 7 3 3 2 2" xfId="1445"/>
    <cellStyle name="Normal 7 3 3 2 2 2" xfId="4006"/>
    <cellStyle name="Normal 7 3 3 2 2 3" xfId="2489"/>
    <cellStyle name="Normal 7 3 3 2 3" xfId="1141"/>
    <cellStyle name="Normal 7 3 3 2 3 2" xfId="3704"/>
    <cellStyle name="Normal 7 3 3 2 3 3" xfId="2187"/>
    <cellStyle name="Normal 7 3 3 2 4" xfId="798"/>
    <cellStyle name="Normal 7 3 3 2 4 2" xfId="3363"/>
    <cellStyle name="Normal 7 3 3 2 5" xfId="3091"/>
    <cellStyle name="Normal 7 3 3 2 6" xfId="1846"/>
    <cellStyle name="Normal 7 3 3 3" xfId="1325"/>
    <cellStyle name="Normal 7 3 3 3 2" xfId="3886"/>
    <cellStyle name="Normal 7 3 3 3 3" xfId="2369"/>
    <cellStyle name="Normal 7 3 3 4" xfId="991"/>
    <cellStyle name="Normal 7 3 3 4 2" xfId="3554"/>
    <cellStyle name="Normal 7 3 3 4 3" xfId="2037"/>
    <cellStyle name="Normal 7 3 3 5" xfId="648"/>
    <cellStyle name="Normal 7 3 3 5 2" xfId="3213"/>
    <cellStyle name="Normal 7 3 3 6" xfId="2941"/>
    <cellStyle name="Normal 7 3 3 7" xfId="1696"/>
    <cellStyle name="Normal 7 3 4" xfId="461"/>
    <cellStyle name="Normal 7 3 4 2" xfId="1396"/>
    <cellStyle name="Normal 7 3 4 2 2" xfId="3957"/>
    <cellStyle name="Normal 7 3 4 2 3" xfId="2440"/>
    <cellStyle name="Normal 7 3 4 3" xfId="1076"/>
    <cellStyle name="Normal 7 3 4 3 2" xfId="3639"/>
    <cellStyle name="Normal 7 3 4 3 3" xfId="2122"/>
    <cellStyle name="Normal 7 3 4 4" xfId="733"/>
    <cellStyle name="Normal 7 3 4 4 2" xfId="3298"/>
    <cellStyle name="Normal 7 3 4 5" xfId="3026"/>
    <cellStyle name="Normal 7 3 4 6" xfId="1781"/>
    <cellStyle name="Normal 7 3 5" xfId="287"/>
    <cellStyle name="Normal 7 3 5 2" xfId="1200"/>
    <cellStyle name="Normal 7 3 5 2 2" xfId="3762"/>
    <cellStyle name="Normal 7 3 5 2 3" xfId="2245"/>
    <cellStyle name="Normal 7 3 5 3" xfId="928"/>
    <cellStyle name="Normal 7 3 5 3 2" xfId="3491"/>
    <cellStyle name="Normal 7 3 5 4" xfId="2876"/>
    <cellStyle name="Normal 7 3 5 5" xfId="1974"/>
    <cellStyle name="Normal 7 3 6" xfId="1257"/>
    <cellStyle name="Normal 7 3 6 2" xfId="3818"/>
    <cellStyle name="Normal 7 3 6 3" xfId="2301"/>
    <cellStyle name="Normal 7 3 7" xfId="855"/>
    <cellStyle name="Normal 7 3 7 2" xfId="3420"/>
    <cellStyle name="Normal 7 3 7 3" xfId="1903"/>
    <cellStyle name="Normal 7 3 8" xfId="583"/>
    <cellStyle name="Normal 7 3 8 2" xfId="3148"/>
    <cellStyle name="Normal 7 3 9" xfId="2739"/>
    <cellStyle name="Normal 7 4" xfId="161"/>
    <cellStyle name="Normal 7 4 2" xfId="263"/>
    <cellStyle name="Normal 7 4 2 2" xfId="538"/>
    <cellStyle name="Normal 7 4 2 2 2" xfId="1457"/>
    <cellStyle name="Normal 7 4 2 2 2 2" xfId="4018"/>
    <cellStyle name="Normal 7 4 2 2 3" xfId="3103"/>
    <cellStyle name="Normal 7 4 2 2 4" xfId="2501"/>
    <cellStyle name="Normal 7 4 2 3" xfId="1153"/>
    <cellStyle name="Normal 7 4 2 3 2" xfId="3716"/>
    <cellStyle name="Normal 7 4 2 3 3" xfId="2199"/>
    <cellStyle name="Normal 7 4 2 4" xfId="810"/>
    <cellStyle name="Normal 7 4 2 4 2" xfId="3375"/>
    <cellStyle name="Normal 7 4 2 5" xfId="2852"/>
    <cellStyle name="Normal 7 4 2 6" xfId="1858"/>
    <cellStyle name="Normal 7 4 3" xfId="384"/>
    <cellStyle name="Normal 7 4 3 2" xfId="1585"/>
    <cellStyle name="Normal 7 4 3 2 2" xfId="4145"/>
    <cellStyle name="Normal 7 4 3 2 3" xfId="2628"/>
    <cellStyle name="Normal 7 4 3 3" xfId="1003"/>
    <cellStyle name="Normal 7 4 3 3 2" xfId="3566"/>
    <cellStyle name="Normal 7 4 3 4" xfId="2953"/>
    <cellStyle name="Normal 7 4 3 5" xfId="2049"/>
    <cellStyle name="Normal 7 4 4" xfId="1337"/>
    <cellStyle name="Normal 7 4 4 2" xfId="3898"/>
    <cellStyle name="Normal 7 4 4 3" xfId="2381"/>
    <cellStyle name="Normal 7 4 5" xfId="878"/>
    <cellStyle name="Normal 7 4 5 2" xfId="3443"/>
    <cellStyle name="Normal 7 4 5 3" xfId="1926"/>
    <cellStyle name="Normal 7 4 6" xfId="660"/>
    <cellStyle name="Normal 7 4 6 2" xfId="3225"/>
    <cellStyle name="Normal 7 4 7" xfId="2751"/>
    <cellStyle name="Normal 7 4 8" xfId="1708"/>
    <cellStyle name="Normal 7 5" xfId="180"/>
    <cellStyle name="Normal 7 5 2" xfId="502"/>
    <cellStyle name="Normal 7 5 2 2" xfId="1424"/>
    <cellStyle name="Normal 7 5 2 2 2" xfId="3985"/>
    <cellStyle name="Normal 7 5 2 2 3" xfId="2468"/>
    <cellStyle name="Normal 7 5 2 3" xfId="1117"/>
    <cellStyle name="Normal 7 5 2 3 2" xfId="3680"/>
    <cellStyle name="Normal 7 5 2 3 3" xfId="2163"/>
    <cellStyle name="Normal 7 5 2 4" xfId="774"/>
    <cellStyle name="Normal 7 5 2 4 2" xfId="3339"/>
    <cellStyle name="Normal 7 5 2 5" xfId="3067"/>
    <cellStyle name="Normal 7 5 2 6" xfId="1822"/>
    <cellStyle name="Normal 7 5 3" xfId="341"/>
    <cellStyle name="Normal 7 5 3 2" xfId="1300"/>
    <cellStyle name="Normal 7 5 3 2 2" xfId="3861"/>
    <cellStyle name="Normal 7 5 3 3" xfId="2917"/>
    <cellStyle name="Normal 7 5 3 4" xfId="2344"/>
    <cellStyle name="Normal 7 5 4" xfId="967"/>
    <cellStyle name="Normal 7 5 4 2" xfId="3530"/>
    <cellStyle name="Normal 7 5 4 3" xfId="2013"/>
    <cellStyle name="Normal 7 5 5" xfId="624"/>
    <cellStyle name="Normal 7 5 5 2" xfId="3189"/>
    <cellStyle name="Normal 7 5 6" xfId="2769"/>
    <cellStyle name="Normal 7 5 7" xfId="1672"/>
    <cellStyle name="Normal 7 6" xfId="309"/>
    <cellStyle name="Normal 7 6 2" xfId="483"/>
    <cellStyle name="Normal 7 6 2 2" xfId="1406"/>
    <cellStyle name="Normal 7 6 2 2 2" xfId="3967"/>
    <cellStyle name="Normal 7 6 2 2 3" xfId="2450"/>
    <cellStyle name="Normal 7 6 2 3" xfId="1098"/>
    <cellStyle name="Normal 7 6 2 3 2" xfId="3661"/>
    <cellStyle name="Normal 7 6 2 3 3" xfId="2144"/>
    <cellStyle name="Normal 7 6 2 4" xfId="755"/>
    <cellStyle name="Normal 7 6 2 4 2" xfId="3320"/>
    <cellStyle name="Normal 7 6 2 5" xfId="3048"/>
    <cellStyle name="Normal 7 6 2 6" xfId="1803"/>
    <cellStyle name="Normal 7 6 3" xfId="1279"/>
    <cellStyle name="Normal 7 6 3 2" xfId="3840"/>
    <cellStyle name="Normal 7 6 3 3" xfId="2323"/>
    <cellStyle name="Normal 7 6 4" xfId="950"/>
    <cellStyle name="Normal 7 6 4 2" xfId="3513"/>
    <cellStyle name="Normal 7 6 4 3" xfId="1996"/>
    <cellStyle name="Normal 7 6 5" xfId="605"/>
    <cellStyle name="Normal 7 6 5 2" xfId="3170"/>
    <cellStyle name="Normal 7 6 6" xfId="2898"/>
    <cellStyle name="Normal 7 6 7" xfId="1653"/>
    <cellStyle name="Normal 7 7" xfId="450"/>
    <cellStyle name="Normal 7 7 2" xfId="1246"/>
    <cellStyle name="Normal 7 7 2 2" xfId="3807"/>
    <cellStyle name="Normal 7 7 2 3" xfId="2290"/>
    <cellStyle name="Normal 7 7 3" xfId="1065"/>
    <cellStyle name="Normal 7 7 3 2" xfId="3628"/>
    <cellStyle name="Normal 7 7 3 3" xfId="2111"/>
    <cellStyle name="Normal 7 7 4" xfId="722"/>
    <cellStyle name="Normal 7 7 4 2" xfId="3287"/>
    <cellStyle name="Normal 7 7 5" xfId="3015"/>
    <cellStyle name="Normal 7 7 6" xfId="1770"/>
    <cellStyle name="Normal 7 8" xfId="416"/>
    <cellStyle name="Normal 7 8 2" xfId="1369"/>
    <cellStyle name="Normal 7 8 2 2" xfId="3930"/>
    <cellStyle name="Normal 7 8 2 3" xfId="2413"/>
    <cellStyle name="Normal 7 8 3" xfId="1035"/>
    <cellStyle name="Normal 7 8 3 2" xfId="3598"/>
    <cellStyle name="Normal 7 8 3 3" xfId="2081"/>
    <cellStyle name="Normal 7 8 4" xfId="692"/>
    <cellStyle name="Normal 7 8 4 2" xfId="3257"/>
    <cellStyle name="Normal 7 8 5" xfId="2985"/>
    <cellStyle name="Normal 7 8 6" xfId="1740"/>
    <cellStyle name="Normal 7 9" xfId="276"/>
    <cellStyle name="Normal 7 9 2" xfId="1208"/>
    <cellStyle name="Normal 7 9 2 2" xfId="3770"/>
    <cellStyle name="Normal 7 9 2 3" xfId="2253"/>
    <cellStyle name="Normal 7 9 3" xfId="917"/>
    <cellStyle name="Normal 7 9 3 2" xfId="3480"/>
    <cellStyle name="Normal 7 9 4" xfId="2865"/>
    <cellStyle name="Normal 7 9 5" xfId="1963"/>
    <cellStyle name="Normal 8" xfId="97"/>
    <cellStyle name="Normal 8 2" xfId="347"/>
    <cellStyle name="Normal 8 3" xfId="314"/>
    <cellStyle name="Normal 8 3 2" xfId="488"/>
    <cellStyle name="Normal 8 3 2 2" xfId="838"/>
    <cellStyle name="Normal 8 3 2 2 2" xfId="1411"/>
    <cellStyle name="Normal 8 3 2 2 2 2" xfId="3972"/>
    <cellStyle name="Normal 8 3 2 2 2 3" xfId="2455"/>
    <cellStyle name="Normal 8 3 2 2 3" xfId="3403"/>
    <cellStyle name="Normal 8 3 2 2 4" xfId="1886"/>
    <cellStyle name="Normal 8 3 2 3" xfId="1103"/>
    <cellStyle name="Normal 8 3 2 3 2" xfId="3666"/>
    <cellStyle name="Normal 8 3 2 3 3" xfId="2149"/>
    <cellStyle name="Normal 8 3 2 4" xfId="760"/>
    <cellStyle name="Normal 8 3 2 4 2" xfId="3325"/>
    <cellStyle name="Normal 8 3 2 5" xfId="3053"/>
    <cellStyle name="Normal 8 3 2 6" xfId="1808"/>
    <cellStyle name="Normal 8 3 3" xfId="1284"/>
    <cellStyle name="Normal 8 3 3 2" xfId="3845"/>
    <cellStyle name="Normal 8 3 3 3" xfId="2328"/>
    <cellStyle name="Normal 8 3 4" xfId="907"/>
    <cellStyle name="Normal 8 3 4 2" xfId="3472"/>
    <cellStyle name="Normal 8 3 4 3" xfId="1955"/>
    <cellStyle name="Normal 8 3 5" xfId="610"/>
    <cellStyle name="Normal 8 3 5 2" xfId="3175"/>
    <cellStyle name="Normal 8 3 6" xfId="2903"/>
    <cellStyle name="Normal 8 3 7" xfId="1658"/>
    <cellStyle name="Normal 9" xfId="167"/>
    <cellStyle name="Note 2" xfId="148"/>
    <cellStyle name="Note 3" xfId="337"/>
    <cellStyle name="Note 3 2" xfId="499"/>
    <cellStyle name="Note 3 2 2" xfId="1421"/>
    <cellStyle name="Note 3 2 2 2" xfId="3982"/>
    <cellStyle name="Note 3 2 2 3" xfId="2465"/>
    <cellStyle name="Note 3 2 3" xfId="1114"/>
    <cellStyle name="Note 3 2 3 2" xfId="3677"/>
    <cellStyle name="Note 3 2 3 3" xfId="2160"/>
    <cellStyle name="Note 3 2 4" xfId="771"/>
    <cellStyle name="Note 3 2 4 2" xfId="3336"/>
    <cellStyle name="Note 3 2 5" xfId="3064"/>
    <cellStyle name="Note 3 2 6" xfId="1819"/>
    <cellStyle name="Note 3 3" xfId="1297"/>
    <cellStyle name="Note 3 3 2" xfId="3858"/>
    <cellStyle name="Note 3 3 3" xfId="2341"/>
    <cellStyle name="Note 3 4" xfId="964"/>
    <cellStyle name="Note 3 4 2" xfId="3527"/>
    <cellStyle name="Note 3 4 3" xfId="2010"/>
    <cellStyle name="Note 3 5" xfId="621"/>
    <cellStyle name="Note 3 5 2" xfId="3186"/>
    <cellStyle name="Note 3 6" xfId="2914"/>
    <cellStyle name="Note 3 7" xfId="1669"/>
    <cellStyle name="Note 4" xfId="338"/>
    <cellStyle name="Output 2" xfId="113"/>
    <cellStyle name="Percent 2" xfId="360"/>
    <cellStyle name="Percent 2 2" xfId="517"/>
    <cellStyle name="Percent 2 2 2" xfId="1315"/>
    <cellStyle name="Percent 2 2 2 2" xfId="3876"/>
    <cellStyle name="Percent 2 2 2 3" xfId="2359"/>
    <cellStyle name="Percent 2 2 3" xfId="1132"/>
    <cellStyle name="Percent 2 2 3 2" xfId="3695"/>
    <cellStyle name="Percent 2 2 3 3" xfId="2178"/>
    <cellStyle name="Percent 2 2 4" xfId="789"/>
    <cellStyle name="Percent 2 2 4 2" xfId="3354"/>
    <cellStyle name="Percent 2 2 5" xfId="3082"/>
    <cellStyle name="Percent 2 2 6" xfId="1837"/>
    <cellStyle name="Percent 2 3" xfId="434"/>
    <cellStyle name="Percent 2 3 2" xfId="1387"/>
    <cellStyle name="Percent 2 3 2 2" xfId="3948"/>
    <cellStyle name="Percent 2 3 2 3" xfId="2431"/>
    <cellStyle name="Percent 2 3 3" xfId="1053"/>
    <cellStyle name="Percent 2 3 3 2" xfId="3616"/>
    <cellStyle name="Percent 2 3 3 3" xfId="2099"/>
    <cellStyle name="Percent 2 3 4" xfId="710"/>
    <cellStyle name="Percent 2 3 4 2" xfId="3275"/>
    <cellStyle name="Percent 2 3 5" xfId="3003"/>
    <cellStyle name="Percent 2 3 6" xfId="1758"/>
    <cellStyle name="Percent 2 4" xfId="1229"/>
    <cellStyle name="Percent 2 4 2" xfId="3791"/>
    <cellStyle name="Percent 2 4 3" xfId="2274"/>
    <cellStyle name="Percent 2 5" xfId="982"/>
    <cellStyle name="Percent 2 5 2" xfId="3545"/>
    <cellStyle name="Percent 2 5 3" xfId="2028"/>
    <cellStyle name="Percent 2 6" xfId="639"/>
    <cellStyle name="Percent 2 6 2" xfId="3204"/>
    <cellStyle name="Percent 2 7" xfId="2932"/>
    <cellStyle name="Percent 2 8" xfId="1687"/>
    <cellStyle name="Title" xfId="95" builtinId="15" customBuiltin="1"/>
    <cellStyle name="Total 2" xfId="119"/>
    <cellStyle name="Warning Text 2" xfId="117"/>
  </cellStyles>
  <dxfs count="0"/>
  <tableStyles count="0" defaultTableStyle="TableStyleMedium2" defaultPivotStyle="PivotStyleLight16"/>
  <colors>
    <mruColors>
      <color rgb="FFFF74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AQ67"/>
  <sheetViews>
    <sheetView zoomScale="55" zoomScaleNormal="55" workbookViewId="0">
      <selection activeCell="AB61" sqref="AB61"/>
    </sheetView>
  </sheetViews>
  <sheetFormatPr defaultRowHeight="15" x14ac:dyDescent="0.25"/>
  <cols>
    <col min="1" max="1" width="28.5703125" style="1" customWidth="1"/>
    <col min="2" max="2" width="15.28515625" style="1" customWidth="1"/>
    <col min="3" max="3" width="30.42578125" style="14" customWidth="1"/>
    <col min="4" max="8" width="9.140625" style="1"/>
    <col min="9" max="9" width="10" style="1" customWidth="1"/>
    <col min="10" max="25" width="9.140625" style="1"/>
    <col min="26" max="27" width="10.7109375" style="1" customWidth="1"/>
    <col min="28" max="28" width="30.7109375" style="69" customWidth="1"/>
    <col min="29" max="29" width="9.140625" style="69"/>
    <col min="30" max="16384" width="9.140625" style="1"/>
  </cols>
  <sheetData>
    <row r="1" spans="1:29" ht="15.75" customHeight="1" thickBot="1" x14ac:dyDescent="0.3">
      <c r="A1" s="313" t="s">
        <v>303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5"/>
    </row>
    <row r="2" spans="1:29" ht="15" customHeight="1" thickBot="1" x14ac:dyDescent="0.3">
      <c r="A2" s="316" t="s">
        <v>59</v>
      </c>
      <c r="B2" s="316" t="s">
        <v>60</v>
      </c>
      <c r="C2" s="112"/>
      <c r="D2" s="319"/>
      <c r="E2" s="319"/>
      <c r="F2" s="319"/>
      <c r="G2" s="319"/>
      <c r="H2" s="319"/>
      <c r="I2" s="319"/>
      <c r="J2" s="319"/>
      <c r="K2" s="319"/>
      <c r="L2" s="320" t="s">
        <v>39</v>
      </c>
      <c r="M2" s="321"/>
      <c r="N2" s="321"/>
      <c r="O2" s="321"/>
      <c r="P2" s="321"/>
      <c r="Q2" s="321"/>
      <c r="R2" s="321"/>
      <c r="S2" s="321"/>
      <c r="T2" s="319"/>
      <c r="U2" s="319"/>
      <c r="V2" s="319"/>
      <c r="W2" s="319"/>
      <c r="X2" s="319"/>
      <c r="Y2" s="319"/>
      <c r="Z2" s="319"/>
      <c r="AA2" s="319"/>
      <c r="AB2" s="2"/>
    </row>
    <row r="3" spans="1:29" ht="15" customHeight="1" thickBot="1" x14ac:dyDescent="0.3">
      <c r="A3" s="317"/>
      <c r="B3" s="317"/>
      <c r="C3" s="101" t="s">
        <v>268</v>
      </c>
      <c r="D3" s="322" t="s">
        <v>289</v>
      </c>
      <c r="E3" s="323"/>
      <c r="F3" s="311" t="s">
        <v>290</v>
      </c>
      <c r="G3" s="311"/>
      <c r="H3" s="311" t="s">
        <v>291</v>
      </c>
      <c r="I3" s="311"/>
      <c r="J3" s="311" t="s">
        <v>292</v>
      </c>
      <c r="K3" s="312"/>
      <c r="L3" s="311" t="s">
        <v>293</v>
      </c>
      <c r="M3" s="312"/>
      <c r="N3" s="311" t="s">
        <v>294</v>
      </c>
      <c r="O3" s="312"/>
      <c r="P3" s="311" t="s">
        <v>295</v>
      </c>
      <c r="Q3" s="312"/>
      <c r="R3" s="311" t="s">
        <v>296</v>
      </c>
      <c r="S3" s="312"/>
      <c r="T3" s="311" t="s">
        <v>297</v>
      </c>
      <c r="U3" s="312"/>
      <c r="V3" s="311" t="s">
        <v>298</v>
      </c>
      <c r="W3" s="312"/>
      <c r="X3" s="311" t="s">
        <v>299</v>
      </c>
      <c r="Y3" s="312"/>
      <c r="Z3" s="311" t="s">
        <v>300</v>
      </c>
      <c r="AA3" s="312"/>
      <c r="AB3" s="2"/>
    </row>
    <row r="4" spans="1:29" ht="15.75" thickBot="1" x14ac:dyDescent="0.3">
      <c r="A4" s="318"/>
      <c r="B4" s="318"/>
      <c r="C4" s="89"/>
      <c r="D4" s="133" t="s">
        <v>35</v>
      </c>
      <c r="E4" s="133" t="s">
        <v>36</v>
      </c>
      <c r="F4" s="133" t="s">
        <v>35</v>
      </c>
      <c r="G4" s="133" t="s">
        <v>36</v>
      </c>
      <c r="H4" s="133" t="s">
        <v>35</v>
      </c>
      <c r="I4" s="133" t="s">
        <v>36</v>
      </c>
      <c r="J4" s="133" t="s">
        <v>35</v>
      </c>
      <c r="K4" s="133" t="s">
        <v>36</v>
      </c>
      <c r="L4" s="133" t="s">
        <v>35</v>
      </c>
      <c r="M4" s="133" t="s">
        <v>36</v>
      </c>
      <c r="N4" s="133" t="s">
        <v>35</v>
      </c>
      <c r="O4" s="133" t="s">
        <v>36</v>
      </c>
      <c r="P4" s="133" t="s">
        <v>35</v>
      </c>
      <c r="Q4" s="133" t="s">
        <v>36</v>
      </c>
      <c r="R4" s="133" t="s">
        <v>35</v>
      </c>
      <c r="S4" s="133" t="s">
        <v>36</v>
      </c>
      <c r="T4" s="133" t="s">
        <v>35</v>
      </c>
      <c r="U4" s="133" t="s">
        <v>36</v>
      </c>
      <c r="V4" s="133" t="s">
        <v>35</v>
      </c>
      <c r="W4" s="133" t="s">
        <v>36</v>
      </c>
      <c r="X4" s="133" t="s">
        <v>35</v>
      </c>
      <c r="Y4" s="133" t="s">
        <v>36</v>
      </c>
      <c r="Z4" s="133" t="s">
        <v>35</v>
      </c>
      <c r="AA4" s="133" t="s">
        <v>36</v>
      </c>
      <c r="AB4" s="2"/>
    </row>
    <row r="5" spans="1:29" s="53" customFormat="1" ht="15.75" thickBot="1" x14ac:dyDescent="0.3">
      <c r="A5" s="86" t="s">
        <v>72</v>
      </c>
      <c r="B5" s="76">
        <v>110</v>
      </c>
      <c r="C5" s="76" t="str">
        <f>CONCATENATE(A5," ", B5,"kV")</f>
        <v>Aghyoule 110kV</v>
      </c>
      <c r="D5" s="176">
        <v>0.98499999999999999</v>
      </c>
      <c r="E5" s="176">
        <v>0.97799999999999998</v>
      </c>
      <c r="F5" s="176">
        <v>0.98899999999999999</v>
      </c>
      <c r="G5" s="176">
        <v>0.98</v>
      </c>
      <c r="H5" s="176">
        <v>0.98599999999999999</v>
      </c>
      <c r="I5" s="176">
        <v>0.97899999999999998</v>
      </c>
      <c r="J5" s="176">
        <v>0.99</v>
      </c>
      <c r="K5" s="176">
        <v>0.98299999999999998</v>
      </c>
      <c r="L5" s="176">
        <v>0.99</v>
      </c>
      <c r="M5" s="176">
        <v>0.98399999999999999</v>
      </c>
      <c r="N5" s="176">
        <v>0.98699999999999999</v>
      </c>
      <c r="O5" s="176">
        <v>0.98099999999999998</v>
      </c>
      <c r="P5" s="176">
        <v>0.98499999999999999</v>
      </c>
      <c r="Q5" s="176">
        <v>0.98199999999999998</v>
      </c>
      <c r="R5" s="176">
        <v>0.98</v>
      </c>
      <c r="S5" s="176">
        <v>0.97599999999999998</v>
      </c>
      <c r="T5" s="176">
        <v>0.97699999999999998</v>
      </c>
      <c r="U5" s="176">
        <v>0.97299999999999998</v>
      </c>
      <c r="V5" s="176">
        <v>0.97899999999999998</v>
      </c>
      <c r="W5" s="176">
        <v>0.97299999999999998</v>
      </c>
      <c r="X5" s="176">
        <v>0.97899999999999998</v>
      </c>
      <c r="Y5" s="176">
        <v>0.97499999999999998</v>
      </c>
      <c r="Z5" s="176">
        <v>0.98099999999999998</v>
      </c>
      <c r="AA5" s="208">
        <v>0.97699999999999998</v>
      </c>
      <c r="AB5" s="143"/>
      <c r="AC5" s="55"/>
    </row>
    <row r="6" spans="1:29" s="53" customFormat="1" ht="15.75" thickBot="1" x14ac:dyDescent="0.3">
      <c r="A6" s="84" t="s">
        <v>0</v>
      </c>
      <c r="B6" s="120">
        <v>110</v>
      </c>
      <c r="C6" s="120" t="str">
        <f t="shared" ref="C6:C64" si="0">CONCATENATE(A6," ", B6,"kV")</f>
        <v>Antrim 110kV</v>
      </c>
      <c r="D6" s="176">
        <v>1</v>
      </c>
      <c r="E6" s="176">
        <v>0.998</v>
      </c>
      <c r="F6" s="176">
        <v>1.002</v>
      </c>
      <c r="G6" s="176">
        <v>1</v>
      </c>
      <c r="H6" s="176">
        <v>0.999</v>
      </c>
      <c r="I6" s="176">
        <v>0.998</v>
      </c>
      <c r="J6" s="176">
        <v>1.002</v>
      </c>
      <c r="K6" s="176">
        <v>1.0029999999999999</v>
      </c>
      <c r="L6" s="176">
        <v>1.0029999999999999</v>
      </c>
      <c r="M6" s="176">
        <v>1.0029999999999999</v>
      </c>
      <c r="N6" s="176">
        <v>1.0009999999999999</v>
      </c>
      <c r="O6" s="176">
        <v>1.0009999999999999</v>
      </c>
      <c r="P6" s="176">
        <v>1</v>
      </c>
      <c r="Q6" s="176">
        <v>1.0029999999999999</v>
      </c>
      <c r="R6" s="176">
        <v>0.996</v>
      </c>
      <c r="S6" s="176">
        <v>0.998</v>
      </c>
      <c r="T6" s="176">
        <v>0.99199999999999999</v>
      </c>
      <c r="U6" s="176">
        <v>0.99299999999999999</v>
      </c>
      <c r="V6" s="176">
        <v>0.99399999999999999</v>
      </c>
      <c r="W6" s="176">
        <v>0.995</v>
      </c>
      <c r="X6" s="176">
        <v>0.99399999999999999</v>
      </c>
      <c r="Y6" s="176">
        <v>0.997</v>
      </c>
      <c r="Z6" s="176">
        <v>0.996</v>
      </c>
      <c r="AA6" s="208">
        <v>0.998</v>
      </c>
      <c r="AB6" s="143"/>
      <c r="AC6" s="55"/>
    </row>
    <row r="7" spans="1:29" s="53" customFormat="1" ht="15.75" thickBot="1" x14ac:dyDescent="0.3">
      <c r="A7" s="84" t="s">
        <v>1</v>
      </c>
      <c r="B7" s="120">
        <v>110</v>
      </c>
      <c r="C7" s="120" t="str">
        <f t="shared" si="0"/>
        <v>Ballylumford 110kV</v>
      </c>
      <c r="D7" s="176">
        <v>0.996</v>
      </c>
      <c r="E7" s="176">
        <v>0.995</v>
      </c>
      <c r="F7" s="176">
        <v>0.998</v>
      </c>
      <c r="G7" s="176">
        <v>0.997</v>
      </c>
      <c r="H7" s="176">
        <v>0.996</v>
      </c>
      <c r="I7" s="176">
        <v>0.996</v>
      </c>
      <c r="J7" s="176">
        <v>0.998</v>
      </c>
      <c r="K7" s="176">
        <v>1</v>
      </c>
      <c r="L7" s="176">
        <v>0.999</v>
      </c>
      <c r="M7" s="176">
        <v>1.0009999999999999</v>
      </c>
      <c r="N7" s="176">
        <v>0.999</v>
      </c>
      <c r="O7" s="176">
        <v>1.0009999999999999</v>
      </c>
      <c r="P7" s="176">
        <v>0.996</v>
      </c>
      <c r="Q7" s="176">
        <v>1</v>
      </c>
      <c r="R7" s="176">
        <v>0.99099999999999999</v>
      </c>
      <c r="S7" s="176">
        <v>0.99399999999999999</v>
      </c>
      <c r="T7" s="176">
        <v>0.98799999999999999</v>
      </c>
      <c r="U7" s="176">
        <v>0.99</v>
      </c>
      <c r="V7" s="176">
        <v>0.99</v>
      </c>
      <c r="W7" s="176">
        <v>0.99099999999999999</v>
      </c>
      <c r="X7" s="176">
        <v>0.98899999999999999</v>
      </c>
      <c r="Y7" s="176">
        <v>0.99199999999999999</v>
      </c>
      <c r="Z7" s="176">
        <v>0.99</v>
      </c>
      <c r="AA7" s="208">
        <v>0.99299999999999999</v>
      </c>
      <c r="AB7" s="143"/>
      <c r="AC7" s="55"/>
    </row>
    <row r="8" spans="1:29" s="53" customFormat="1" ht="15.75" thickBot="1" x14ac:dyDescent="0.3">
      <c r="A8" s="84" t="s">
        <v>1</v>
      </c>
      <c r="B8" s="120">
        <v>275</v>
      </c>
      <c r="C8" s="120" t="str">
        <f t="shared" si="0"/>
        <v>Ballylumford 275kV</v>
      </c>
      <c r="D8" s="176">
        <v>0.999</v>
      </c>
      <c r="E8" s="176">
        <v>0.998</v>
      </c>
      <c r="F8" s="176">
        <v>1.0009999999999999</v>
      </c>
      <c r="G8" s="176">
        <v>1</v>
      </c>
      <c r="H8" s="176">
        <v>0.999</v>
      </c>
      <c r="I8" s="176">
        <v>0.999</v>
      </c>
      <c r="J8" s="176">
        <v>1.0009999999999999</v>
      </c>
      <c r="K8" s="176">
        <v>1.0029999999999999</v>
      </c>
      <c r="L8" s="176">
        <v>1.002</v>
      </c>
      <c r="M8" s="176">
        <v>1.004</v>
      </c>
      <c r="N8" s="176">
        <v>1.0009999999999999</v>
      </c>
      <c r="O8" s="176">
        <v>1.002</v>
      </c>
      <c r="P8" s="176">
        <v>0.999</v>
      </c>
      <c r="Q8" s="176">
        <v>1.0029999999999999</v>
      </c>
      <c r="R8" s="176">
        <v>0.995</v>
      </c>
      <c r="S8" s="176">
        <v>0.998</v>
      </c>
      <c r="T8" s="176">
        <v>0.99099999999999999</v>
      </c>
      <c r="U8" s="176">
        <v>0.99299999999999999</v>
      </c>
      <c r="V8" s="176">
        <v>0.99399999999999999</v>
      </c>
      <c r="W8" s="176">
        <v>0.995</v>
      </c>
      <c r="X8" s="176">
        <v>0.99299999999999999</v>
      </c>
      <c r="Y8" s="176">
        <v>0.996</v>
      </c>
      <c r="Z8" s="176">
        <v>0.99399999999999999</v>
      </c>
      <c r="AA8" s="208">
        <v>0.997</v>
      </c>
      <c r="AB8" s="143"/>
      <c r="AC8" s="55"/>
    </row>
    <row r="9" spans="1:29" s="53" customFormat="1" ht="15.75" thickBot="1" x14ac:dyDescent="0.3">
      <c r="A9" s="152" t="s">
        <v>2</v>
      </c>
      <c r="B9" s="120">
        <v>110</v>
      </c>
      <c r="C9" s="120" t="str">
        <f t="shared" si="0"/>
        <v>Ballymena 110kV</v>
      </c>
      <c r="D9" s="176">
        <v>1</v>
      </c>
      <c r="E9" s="176">
        <v>0.998</v>
      </c>
      <c r="F9" s="176">
        <v>1.0029999999999999</v>
      </c>
      <c r="G9" s="176">
        <v>1</v>
      </c>
      <c r="H9" s="176">
        <v>1</v>
      </c>
      <c r="I9" s="176">
        <v>0.999</v>
      </c>
      <c r="J9" s="176">
        <v>1.0029999999999999</v>
      </c>
      <c r="K9" s="176">
        <v>1.0029999999999999</v>
      </c>
      <c r="L9" s="176">
        <v>1.004</v>
      </c>
      <c r="M9" s="176">
        <v>1.004</v>
      </c>
      <c r="N9" s="176">
        <v>1.002</v>
      </c>
      <c r="O9" s="176">
        <v>1.002</v>
      </c>
      <c r="P9" s="176">
        <v>1.0009999999999999</v>
      </c>
      <c r="Q9" s="176">
        <v>1.004</v>
      </c>
      <c r="R9" s="176">
        <v>0.997</v>
      </c>
      <c r="S9" s="176">
        <v>0.998</v>
      </c>
      <c r="T9" s="176">
        <v>0.99299999999999999</v>
      </c>
      <c r="U9" s="176">
        <v>0.99399999999999999</v>
      </c>
      <c r="V9" s="176">
        <v>0.995</v>
      </c>
      <c r="W9" s="176">
        <v>0.995</v>
      </c>
      <c r="X9" s="176">
        <v>0.995</v>
      </c>
      <c r="Y9" s="176">
        <v>0.997</v>
      </c>
      <c r="Z9" s="176">
        <v>0.996</v>
      </c>
      <c r="AA9" s="208">
        <v>0.998</v>
      </c>
      <c r="AB9" s="143"/>
      <c r="AC9" s="55"/>
    </row>
    <row r="10" spans="1:29" s="53" customFormat="1" ht="15.75" thickBot="1" x14ac:dyDescent="0.3">
      <c r="A10" s="84" t="s">
        <v>3</v>
      </c>
      <c r="B10" s="120">
        <v>110</v>
      </c>
      <c r="C10" s="120" t="str">
        <f t="shared" si="0"/>
        <v>Banbridge 110kV</v>
      </c>
      <c r="D10" s="176">
        <v>1.006</v>
      </c>
      <c r="E10" s="176">
        <v>1.0029999999999999</v>
      </c>
      <c r="F10" s="176">
        <v>1.008</v>
      </c>
      <c r="G10" s="176">
        <v>1.0049999999999999</v>
      </c>
      <c r="H10" s="176">
        <v>1.006</v>
      </c>
      <c r="I10" s="176">
        <v>1.004</v>
      </c>
      <c r="J10" s="176">
        <v>1.0089999999999999</v>
      </c>
      <c r="K10" s="176">
        <v>1.008</v>
      </c>
      <c r="L10" s="176">
        <v>1.0089999999999999</v>
      </c>
      <c r="M10" s="176">
        <v>1.008</v>
      </c>
      <c r="N10" s="176">
        <v>1.008</v>
      </c>
      <c r="O10" s="176">
        <v>1.0069999999999999</v>
      </c>
      <c r="P10" s="176">
        <v>1.0069999999999999</v>
      </c>
      <c r="Q10" s="176">
        <v>1.008</v>
      </c>
      <c r="R10" s="176">
        <v>1.004</v>
      </c>
      <c r="S10" s="176">
        <v>1.004</v>
      </c>
      <c r="T10" s="176">
        <v>1</v>
      </c>
      <c r="U10" s="176">
        <v>0.999</v>
      </c>
      <c r="V10" s="176">
        <v>1.002</v>
      </c>
      <c r="W10" s="176">
        <v>1</v>
      </c>
      <c r="X10" s="176">
        <v>1.002</v>
      </c>
      <c r="Y10" s="176">
        <v>1.002</v>
      </c>
      <c r="Z10" s="176">
        <v>1.0029999999999999</v>
      </c>
      <c r="AA10" s="208">
        <v>1.0029999999999999</v>
      </c>
      <c r="AB10" s="143"/>
      <c r="AC10" s="55"/>
    </row>
    <row r="11" spans="1:29" s="53" customFormat="1" ht="15.75" thickBot="1" x14ac:dyDescent="0.3">
      <c r="A11" s="84" t="s">
        <v>4</v>
      </c>
      <c r="B11" s="120">
        <v>110</v>
      </c>
      <c r="C11" s="120" t="str">
        <f t="shared" si="0"/>
        <v>Ballyvallagh 110kV</v>
      </c>
      <c r="D11" s="176">
        <v>0.998</v>
      </c>
      <c r="E11" s="176">
        <v>0.997</v>
      </c>
      <c r="F11" s="176">
        <v>1</v>
      </c>
      <c r="G11" s="176">
        <v>0.999</v>
      </c>
      <c r="H11" s="176">
        <v>0.998</v>
      </c>
      <c r="I11" s="176">
        <v>0.997</v>
      </c>
      <c r="J11" s="176">
        <v>1.0009999999999999</v>
      </c>
      <c r="K11" s="176">
        <v>1.002</v>
      </c>
      <c r="L11" s="176">
        <v>1.002</v>
      </c>
      <c r="M11" s="176">
        <v>1.0029999999999999</v>
      </c>
      <c r="N11" s="176">
        <v>1.0009999999999999</v>
      </c>
      <c r="O11" s="176">
        <v>1.002</v>
      </c>
      <c r="P11" s="176">
        <v>0.999</v>
      </c>
      <c r="Q11" s="176">
        <v>1.002</v>
      </c>
      <c r="R11" s="176">
        <v>0.99399999999999999</v>
      </c>
      <c r="S11" s="176">
        <v>0.996</v>
      </c>
      <c r="T11" s="176">
        <v>0.99</v>
      </c>
      <c r="U11" s="176">
        <v>0.99199999999999999</v>
      </c>
      <c r="V11" s="176">
        <v>0.99299999999999999</v>
      </c>
      <c r="W11" s="176">
        <v>0.99299999999999999</v>
      </c>
      <c r="X11" s="176">
        <v>0.99199999999999999</v>
      </c>
      <c r="Y11" s="176">
        <v>0.99399999999999999</v>
      </c>
      <c r="Z11" s="176">
        <v>0.99299999999999999</v>
      </c>
      <c r="AA11" s="208">
        <v>0.996</v>
      </c>
      <c r="AB11" s="143"/>
      <c r="AC11" s="55"/>
    </row>
    <row r="12" spans="1:29" s="53" customFormat="1" ht="15.75" thickBot="1" x14ac:dyDescent="0.3">
      <c r="A12" s="84" t="s">
        <v>5</v>
      </c>
      <c r="B12" s="120">
        <v>110</v>
      </c>
      <c r="C12" s="120" t="str">
        <f t="shared" si="0"/>
        <v>Ballynahinch 110kV</v>
      </c>
      <c r="D12" s="176">
        <v>1.01</v>
      </c>
      <c r="E12" s="176">
        <v>1.0069999999999999</v>
      </c>
      <c r="F12" s="176">
        <v>1.0129999999999999</v>
      </c>
      <c r="G12" s="176">
        <v>1.0089999999999999</v>
      </c>
      <c r="H12" s="176">
        <v>1.0109999999999999</v>
      </c>
      <c r="I12" s="176">
        <v>1.008</v>
      </c>
      <c r="J12" s="176">
        <v>1.014</v>
      </c>
      <c r="K12" s="176">
        <v>1.0129999999999999</v>
      </c>
      <c r="L12" s="176">
        <v>1.0149999999999999</v>
      </c>
      <c r="M12" s="176">
        <v>1.0129999999999999</v>
      </c>
      <c r="N12" s="176">
        <v>1.012</v>
      </c>
      <c r="O12" s="176">
        <v>1.0109999999999999</v>
      </c>
      <c r="P12" s="176">
        <v>1.0109999999999999</v>
      </c>
      <c r="Q12" s="176">
        <v>1.0129999999999999</v>
      </c>
      <c r="R12" s="176">
        <v>1.0069999999999999</v>
      </c>
      <c r="S12" s="176">
        <v>1.008</v>
      </c>
      <c r="T12" s="176">
        <v>1.002</v>
      </c>
      <c r="U12" s="176">
        <v>1.002</v>
      </c>
      <c r="V12" s="176">
        <v>1.0049999999999999</v>
      </c>
      <c r="W12" s="176">
        <v>1.004</v>
      </c>
      <c r="X12" s="176">
        <v>1.004</v>
      </c>
      <c r="Y12" s="176">
        <v>1.0049999999999999</v>
      </c>
      <c r="Z12" s="176">
        <v>1.0049999999999999</v>
      </c>
      <c r="AA12" s="208">
        <v>1.0069999999999999</v>
      </c>
      <c r="AB12" s="143"/>
      <c r="AC12" s="55"/>
    </row>
    <row r="13" spans="1:29" s="53" customFormat="1" ht="15.75" thickBot="1" x14ac:dyDescent="0.3">
      <c r="A13" s="84" t="s">
        <v>196</v>
      </c>
      <c r="B13" s="120">
        <v>110</v>
      </c>
      <c r="C13" s="120" t="str">
        <f t="shared" si="0"/>
        <v>BELN1A 110kV</v>
      </c>
      <c r="D13" s="176">
        <v>1.004</v>
      </c>
      <c r="E13" s="176">
        <v>1.002</v>
      </c>
      <c r="F13" s="176">
        <v>1.0069999999999999</v>
      </c>
      <c r="G13" s="176">
        <v>1.004</v>
      </c>
      <c r="H13" s="176">
        <v>1.004</v>
      </c>
      <c r="I13" s="176">
        <v>1.0029999999999999</v>
      </c>
      <c r="J13" s="176">
        <v>1.0069999999999999</v>
      </c>
      <c r="K13" s="176">
        <v>1.008</v>
      </c>
      <c r="L13" s="176">
        <v>1.008</v>
      </c>
      <c r="M13" s="176">
        <v>1.008</v>
      </c>
      <c r="N13" s="176">
        <v>1.006</v>
      </c>
      <c r="O13" s="176">
        <v>1.0069999999999999</v>
      </c>
      <c r="P13" s="176">
        <v>1.004</v>
      </c>
      <c r="Q13" s="176">
        <v>1.008</v>
      </c>
      <c r="R13" s="176">
        <v>1</v>
      </c>
      <c r="S13" s="176">
        <v>1.002</v>
      </c>
      <c r="T13" s="176">
        <v>0.996</v>
      </c>
      <c r="U13" s="176">
        <v>0.998</v>
      </c>
      <c r="V13" s="176">
        <v>0.999</v>
      </c>
      <c r="W13" s="176">
        <v>0.999</v>
      </c>
      <c r="X13" s="176">
        <v>0.998</v>
      </c>
      <c r="Y13" s="176">
        <v>1</v>
      </c>
      <c r="Z13" s="176">
        <v>0.999</v>
      </c>
      <c r="AA13" s="208">
        <v>1.002</v>
      </c>
      <c r="AB13" s="143"/>
      <c r="AC13" s="55"/>
    </row>
    <row r="14" spans="1:29" s="53" customFormat="1" ht="15.75" thickBot="1" x14ac:dyDescent="0.3">
      <c r="A14" s="84" t="s">
        <v>6</v>
      </c>
      <c r="B14" s="120">
        <v>110</v>
      </c>
      <c r="C14" s="120" t="str">
        <f t="shared" si="0"/>
        <v>Carnmoney 110kV</v>
      </c>
      <c r="D14" s="176">
        <v>1.0029999999999999</v>
      </c>
      <c r="E14" s="176">
        <v>1.0009999999999999</v>
      </c>
      <c r="F14" s="176">
        <v>1.006</v>
      </c>
      <c r="G14" s="176">
        <v>1.004</v>
      </c>
      <c r="H14" s="176">
        <v>1.004</v>
      </c>
      <c r="I14" s="176">
        <v>1.002</v>
      </c>
      <c r="J14" s="176">
        <v>1.0069999999999999</v>
      </c>
      <c r="K14" s="176">
        <v>1.0069999999999999</v>
      </c>
      <c r="L14" s="176">
        <v>1.008</v>
      </c>
      <c r="M14" s="176">
        <v>1.008</v>
      </c>
      <c r="N14" s="176">
        <v>1.006</v>
      </c>
      <c r="O14" s="176">
        <v>1.006</v>
      </c>
      <c r="P14" s="176">
        <v>1.004</v>
      </c>
      <c r="Q14" s="176">
        <v>1.0069999999999999</v>
      </c>
      <c r="R14" s="176">
        <v>1</v>
      </c>
      <c r="S14" s="176">
        <v>1.0009999999999999</v>
      </c>
      <c r="T14" s="176">
        <v>0.996</v>
      </c>
      <c r="U14" s="176">
        <v>0.996</v>
      </c>
      <c r="V14" s="176">
        <v>0.998</v>
      </c>
      <c r="W14" s="176">
        <v>0.998</v>
      </c>
      <c r="X14" s="176">
        <v>0.997</v>
      </c>
      <c r="Y14" s="176">
        <v>0.999</v>
      </c>
      <c r="Z14" s="176">
        <v>0.998</v>
      </c>
      <c r="AA14" s="208">
        <v>1.0009999999999999</v>
      </c>
      <c r="AB14" s="143"/>
      <c r="AC14" s="55"/>
    </row>
    <row r="15" spans="1:29" s="53" customFormat="1" ht="15.75" thickBot="1" x14ac:dyDescent="0.3">
      <c r="A15" s="84" t="s">
        <v>7</v>
      </c>
      <c r="B15" s="120">
        <v>110</v>
      </c>
      <c r="C15" s="120" t="str">
        <f t="shared" si="0"/>
        <v>Castlereagh 110kV</v>
      </c>
      <c r="D15" s="176">
        <v>1.006</v>
      </c>
      <c r="E15" s="176">
        <v>1.0029999999999999</v>
      </c>
      <c r="F15" s="176">
        <v>1.008</v>
      </c>
      <c r="G15" s="176">
        <v>1.0049999999999999</v>
      </c>
      <c r="H15" s="176">
        <v>1.006</v>
      </c>
      <c r="I15" s="176">
        <v>1.004</v>
      </c>
      <c r="J15" s="176">
        <v>1.0089999999999999</v>
      </c>
      <c r="K15" s="176">
        <v>1.008</v>
      </c>
      <c r="L15" s="176">
        <v>1.0089999999999999</v>
      </c>
      <c r="M15" s="176">
        <v>1.0089999999999999</v>
      </c>
      <c r="N15" s="176">
        <v>1.008</v>
      </c>
      <c r="O15" s="176">
        <v>1.0069999999999999</v>
      </c>
      <c r="P15" s="176">
        <v>1.006</v>
      </c>
      <c r="Q15" s="176">
        <v>1.0089999999999999</v>
      </c>
      <c r="R15" s="176">
        <v>1.0029999999999999</v>
      </c>
      <c r="S15" s="176">
        <v>1.004</v>
      </c>
      <c r="T15" s="176">
        <v>0.998</v>
      </c>
      <c r="U15" s="176">
        <v>0.999</v>
      </c>
      <c r="V15" s="176">
        <v>1.0009999999999999</v>
      </c>
      <c r="W15" s="176">
        <v>1</v>
      </c>
      <c r="X15" s="176">
        <v>1</v>
      </c>
      <c r="Y15" s="176">
        <v>1.0009999999999999</v>
      </c>
      <c r="Z15" s="176">
        <v>1.0009999999999999</v>
      </c>
      <c r="AA15" s="208">
        <v>1.0029999999999999</v>
      </c>
      <c r="AB15" s="143"/>
      <c r="AC15" s="55"/>
    </row>
    <row r="16" spans="1:29" s="53" customFormat="1" ht="15.75" thickBot="1" x14ac:dyDescent="0.3">
      <c r="A16" s="84" t="s">
        <v>7</v>
      </c>
      <c r="B16" s="120">
        <v>275</v>
      </c>
      <c r="C16" s="120" t="str">
        <f t="shared" si="0"/>
        <v>Castlereagh 275kV</v>
      </c>
      <c r="D16" s="176">
        <v>1.002</v>
      </c>
      <c r="E16" s="176">
        <v>1</v>
      </c>
      <c r="F16" s="176">
        <v>1.0049999999999999</v>
      </c>
      <c r="G16" s="176">
        <v>1.002</v>
      </c>
      <c r="H16" s="176">
        <v>1.002</v>
      </c>
      <c r="I16" s="176">
        <v>1.0009999999999999</v>
      </c>
      <c r="J16" s="176">
        <v>1.0049999999999999</v>
      </c>
      <c r="K16" s="176">
        <v>1.0049999999999999</v>
      </c>
      <c r="L16" s="176">
        <v>1.006</v>
      </c>
      <c r="M16" s="176">
        <v>1.006</v>
      </c>
      <c r="N16" s="176">
        <v>1.004</v>
      </c>
      <c r="O16" s="176">
        <v>1.004</v>
      </c>
      <c r="P16" s="176">
        <v>1.0029999999999999</v>
      </c>
      <c r="Q16" s="176">
        <v>1.006</v>
      </c>
      <c r="R16" s="176">
        <v>0.999</v>
      </c>
      <c r="S16" s="176">
        <v>1.0009999999999999</v>
      </c>
      <c r="T16" s="176">
        <v>0.995</v>
      </c>
      <c r="U16" s="176">
        <v>0.996</v>
      </c>
      <c r="V16" s="176">
        <v>0.998</v>
      </c>
      <c r="W16" s="176">
        <v>0.997</v>
      </c>
      <c r="X16" s="176">
        <v>0.997</v>
      </c>
      <c r="Y16" s="176">
        <v>0.999</v>
      </c>
      <c r="Z16" s="176">
        <v>0.998</v>
      </c>
      <c r="AA16" s="208">
        <v>1</v>
      </c>
      <c r="AB16" s="143"/>
      <c r="AC16" s="55"/>
    </row>
    <row r="17" spans="1:29" s="53" customFormat="1" ht="15.75" thickBot="1" x14ac:dyDescent="0.3">
      <c r="A17" s="84" t="s">
        <v>89</v>
      </c>
      <c r="B17" s="120">
        <v>110</v>
      </c>
      <c r="C17" s="120" t="str">
        <f t="shared" si="0"/>
        <v>Belfast Central 110kV</v>
      </c>
      <c r="D17" s="176">
        <v>1.006</v>
      </c>
      <c r="E17" s="176">
        <v>1.0029999999999999</v>
      </c>
      <c r="F17" s="176">
        <v>1.0089999999999999</v>
      </c>
      <c r="G17" s="176">
        <v>1.006</v>
      </c>
      <c r="H17" s="176">
        <v>1.006</v>
      </c>
      <c r="I17" s="176">
        <v>1.0049999999999999</v>
      </c>
      <c r="J17" s="176">
        <v>1.0089999999999999</v>
      </c>
      <c r="K17" s="176">
        <v>1.0089999999999999</v>
      </c>
      <c r="L17" s="176">
        <v>1.01</v>
      </c>
      <c r="M17" s="176">
        <v>1.01</v>
      </c>
      <c r="N17" s="176">
        <v>1.008</v>
      </c>
      <c r="O17" s="176">
        <v>1.008</v>
      </c>
      <c r="P17" s="176">
        <v>1.0069999999999999</v>
      </c>
      <c r="Q17" s="176">
        <v>1.0089999999999999</v>
      </c>
      <c r="R17" s="176">
        <v>1.0029999999999999</v>
      </c>
      <c r="S17" s="176">
        <v>1.004</v>
      </c>
      <c r="T17" s="176">
        <v>0.999</v>
      </c>
      <c r="U17" s="176">
        <v>0.999</v>
      </c>
      <c r="V17" s="176">
        <v>1.0009999999999999</v>
      </c>
      <c r="W17" s="176">
        <v>1.0009999999999999</v>
      </c>
      <c r="X17" s="176">
        <v>1.0009999999999999</v>
      </c>
      <c r="Y17" s="176">
        <v>1.002</v>
      </c>
      <c r="Z17" s="176">
        <v>1.002</v>
      </c>
      <c r="AA17" s="208">
        <v>1.004</v>
      </c>
      <c r="AB17" s="143"/>
      <c r="AC17" s="55"/>
    </row>
    <row r="18" spans="1:29" s="53" customFormat="1" ht="15.75" thickBot="1" x14ac:dyDescent="0.3">
      <c r="A18" s="84" t="s">
        <v>8</v>
      </c>
      <c r="B18" s="120">
        <v>110</v>
      </c>
      <c r="C18" s="120" t="str">
        <f t="shared" si="0"/>
        <v>Coleraine 110kV</v>
      </c>
      <c r="D18" s="176">
        <v>0.98799999999999999</v>
      </c>
      <c r="E18" s="176">
        <v>0.98299999999999998</v>
      </c>
      <c r="F18" s="176">
        <v>0.99199999999999999</v>
      </c>
      <c r="G18" s="176">
        <v>0.98599999999999999</v>
      </c>
      <c r="H18" s="176">
        <v>0.98899999999999999</v>
      </c>
      <c r="I18" s="176">
        <v>0.98499999999999999</v>
      </c>
      <c r="J18" s="176">
        <v>0.99399999999999999</v>
      </c>
      <c r="K18" s="176">
        <v>0.99</v>
      </c>
      <c r="L18" s="176">
        <v>0.99299999999999999</v>
      </c>
      <c r="M18" s="176">
        <v>0.99</v>
      </c>
      <c r="N18" s="176">
        <v>0.99</v>
      </c>
      <c r="O18" s="176">
        <v>0.98799999999999999</v>
      </c>
      <c r="P18" s="176">
        <v>0.98899999999999999</v>
      </c>
      <c r="Q18" s="176">
        <v>0.99</v>
      </c>
      <c r="R18" s="176">
        <v>0.98299999999999998</v>
      </c>
      <c r="S18" s="176">
        <v>0.98299999999999998</v>
      </c>
      <c r="T18" s="176">
        <v>0.98099999999999998</v>
      </c>
      <c r="U18" s="176">
        <v>0.98099999999999998</v>
      </c>
      <c r="V18" s="176">
        <v>0.98399999999999999</v>
      </c>
      <c r="W18" s="176">
        <v>0.98199999999999998</v>
      </c>
      <c r="X18" s="176">
        <v>0.98699999999999999</v>
      </c>
      <c r="Y18" s="176">
        <v>0.98599999999999999</v>
      </c>
      <c r="Z18" s="176">
        <v>0.98799999999999999</v>
      </c>
      <c r="AA18" s="208">
        <v>0.98799999999999999</v>
      </c>
      <c r="AB18" s="143"/>
      <c r="AC18" s="55"/>
    </row>
    <row r="19" spans="1:29" s="53" customFormat="1" ht="15.75" thickBot="1" x14ac:dyDescent="0.3">
      <c r="A19" s="84" t="s">
        <v>47</v>
      </c>
      <c r="B19" s="120">
        <v>110</v>
      </c>
      <c r="C19" s="120" t="str">
        <f t="shared" si="0"/>
        <v>Coolkeeragh 110kV</v>
      </c>
      <c r="D19" s="176">
        <v>0.98699999999999999</v>
      </c>
      <c r="E19" s="176">
        <v>0.98399999999999999</v>
      </c>
      <c r="F19" s="176">
        <v>0.98899999999999999</v>
      </c>
      <c r="G19" s="176">
        <v>0.98599999999999999</v>
      </c>
      <c r="H19" s="176">
        <v>0.98799999999999999</v>
      </c>
      <c r="I19" s="176">
        <v>0.98499999999999999</v>
      </c>
      <c r="J19" s="176">
        <v>0.99199999999999999</v>
      </c>
      <c r="K19" s="176">
        <v>0.99</v>
      </c>
      <c r="L19" s="176">
        <v>0.99099999999999999</v>
      </c>
      <c r="M19" s="176">
        <v>0.99</v>
      </c>
      <c r="N19" s="176">
        <v>0.99</v>
      </c>
      <c r="O19" s="176">
        <v>0.98799999999999999</v>
      </c>
      <c r="P19" s="176">
        <v>0.99099999999999999</v>
      </c>
      <c r="Q19" s="176">
        <v>0.99099999999999999</v>
      </c>
      <c r="R19" s="176">
        <v>0.98399999999999999</v>
      </c>
      <c r="S19" s="176">
        <v>0.98399999999999999</v>
      </c>
      <c r="T19" s="176">
        <v>0.98399999999999999</v>
      </c>
      <c r="U19" s="176">
        <v>0.98399999999999999</v>
      </c>
      <c r="V19" s="176">
        <v>0.98799999999999999</v>
      </c>
      <c r="W19" s="176">
        <v>0.98599999999999999</v>
      </c>
      <c r="X19" s="176">
        <v>0.99199999999999999</v>
      </c>
      <c r="Y19" s="176">
        <v>0.99099999999999999</v>
      </c>
      <c r="Z19" s="176">
        <v>0.99199999999999999</v>
      </c>
      <c r="AA19" s="208">
        <v>0.99199999999999999</v>
      </c>
      <c r="AB19" s="143"/>
      <c r="AC19" s="55"/>
    </row>
    <row r="20" spans="1:29" s="53" customFormat="1" ht="15.75" thickBot="1" x14ac:dyDescent="0.3">
      <c r="A20" s="84" t="s">
        <v>47</v>
      </c>
      <c r="B20" s="120">
        <v>275</v>
      </c>
      <c r="C20" s="120" t="str">
        <f t="shared" si="0"/>
        <v>Coolkeeragh 275kV</v>
      </c>
      <c r="D20" s="176">
        <v>0.99</v>
      </c>
      <c r="E20" s="176">
        <v>0.98799999999999999</v>
      </c>
      <c r="F20" s="176">
        <v>0.99199999999999999</v>
      </c>
      <c r="G20" s="176">
        <v>0.99</v>
      </c>
      <c r="H20" s="176">
        <v>0.99099999999999999</v>
      </c>
      <c r="I20" s="176">
        <v>0.98899999999999999</v>
      </c>
      <c r="J20" s="176">
        <v>0.99399999999999999</v>
      </c>
      <c r="K20" s="176">
        <v>0.99399999999999999</v>
      </c>
      <c r="L20" s="176">
        <v>0.99399999999999999</v>
      </c>
      <c r="M20" s="176">
        <v>0.99399999999999999</v>
      </c>
      <c r="N20" s="176">
        <v>0.99299999999999999</v>
      </c>
      <c r="O20" s="176">
        <v>0.99199999999999999</v>
      </c>
      <c r="P20" s="176">
        <v>0.99399999999999999</v>
      </c>
      <c r="Q20" s="176">
        <v>0.995</v>
      </c>
      <c r="R20" s="176">
        <v>0.98699999999999999</v>
      </c>
      <c r="S20" s="176">
        <v>0.98799999999999999</v>
      </c>
      <c r="T20" s="176">
        <v>0.98699999999999999</v>
      </c>
      <c r="U20" s="176">
        <v>0.98699999999999999</v>
      </c>
      <c r="V20" s="176">
        <v>0.99</v>
      </c>
      <c r="W20" s="176">
        <v>0.98899999999999999</v>
      </c>
      <c r="X20" s="176">
        <v>0.99399999999999999</v>
      </c>
      <c r="Y20" s="176">
        <v>0.99399999999999999</v>
      </c>
      <c r="Z20" s="176">
        <v>0.99399999999999999</v>
      </c>
      <c r="AA20" s="208">
        <v>0.99399999999999999</v>
      </c>
      <c r="AB20" s="143"/>
      <c r="AC20" s="55"/>
    </row>
    <row r="21" spans="1:29" s="53" customFormat="1" ht="15.75" thickBot="1" x14ac:dyDescent="0.3">
      <c r="A21" s="84" t="s">
        <v>9</v>
      </c>
      <c r="B21" s="120">
        <v>110</v>
      </c>
      <c r="C21" s="120" t="str">
        <f t="shared" si="0"/>
        <v>Creagh 110kV</v>
      </c>
      <c r="D21" s="176">
        <v>1.0009999999999999</v>
      </c>
      <c r="E21" s="176">
        <v>0.998</v>
      </c>
      <c r="F21" s="176">
        <v>1.0029999999999999</v>
      </c>
      <c r="G21" s="176">
        <v>1</v>
      </c>
      <c r="H21" s="176">
        <v>1.0009999999999999</v>
      </c>
      <c r="I21" s="176">
        <v>0.999</v>
      </c>
      <c r="J21" s="176">
        <v>1.0029999999999999</v>
      </c>
      <c r="K21" s="176">
        <v>1.0029999999999999</v>
      </c>
      <c r="L21" s="176">
        <v>1.004</v>
      </c>
      <c r="M21" s="176">
        <v>1.004</v>
      </c>
      <c r="N21" s="176">
        <v>1.002</v>
      </c>
      <c r="O21" s="176">
        <v>1.002</v>
      </c>
      <c r="P21" s="176">
        <v>1.002</v>
      </c>
      <c r="Q21" s="176">
        <v>1.004</v>
      </c>
      <c r="R21" s="176">
        <v>0.997</v>
      </c>
      <c r="S21" s="176">
        <v>0.998</v>
      </c>
      <c r="T21" s="176">
        <v>0.99399999999999999</v>
      </c>
      <c r="U21" s="176">
        <v>0.99399999999999999</v>
      </c>
      <c r="V21" s="176">
        <v>0.996</v>
      </c>
      <c r="W21" s="176">
        <v>0.995</v>
      </c>
      <c r="X21" s="176">
        <v>0.996</v>
      </c>
      <c r="Y21" s="176">
        <v>0.997</v>
      </c>
      <c r="Z21" s="176">
        <v>0.997</v>
      </c>
      <c r="AA21" s="208">
        <v>0.999</v>
      </c>
      <c r="AB21" s="143"/>
      <c r="AC21" s="55"/>
    </row>
    <row r="22" spans="1:29" s="53" customFormat="1" ht="15.75" thickBot="1" x14ac:dyDescent="0.3">
      <c r="A22" s="84" t="s">
        <v>10</v>
      </c>
      <c r="B22" s="120">
        <v>110</v>
      </c>
      <c r="C22" s="120" t="str">
        <f t="shared" si="0"/>
        <v>Cregagh 110kV</v>
      </c>
      <c r="D22" s="176">
        <v>1.006</v>
      </c>
      <c r="E22" s="176">
        <v>1.0029999999999999</v>
      </c>
      <c r="F22" s="176">
        <v>1.0089999999999999</v>
      </c>
      <c r="G22" s="176">
        <v>1.006</v>
      </c>
      <c r="H22" s="176">
        <v>1.006</v>
      </c>
      <c r="I22" s="176">
        <v>1.004</v>
      </c>
      <c r="J22" s="176">
        <v>1.0089999999999999</v>
      </c>
      <c r="K22" s="176">
        <v>1.0089999999999999</v>
      </c>
      <c r="L22" s="176">
        <v>1.01</v>
      </c>
      <c r="M22" s="176">
        <v>1.01</v>
      </c>
      <c r="N22" s="176">
        <v>1.008</v>
      </c>
      <c r="O22" s="176">
        <v>1.008</v>
      </c>
      <c r="P22" s="176">
        <v>1.0069999999999999</v>
      </c>
      <c r="Q22" s="176">
        <v>1.0089999999999999</v>
      </c>
      <c r="R22" s="176">
        <v>1.0029999999999999</v>
      </c>
      <c r="S22" s="176">
        <v>1.004</v>
      </c>
      <c r="T22" s="176">
        <v>0.999</v>
      </c>
      <c r="U22" s="176">
        <v>0.999</v>
      </c>
      <c r="V22" s="176">
        <v>1.0009999999999999</v>
      </c>
      <c r="W22" s="176">
        <v>1.0009999999999999</v>
      </c>
      <c r="X22" s="176">
        <v>1.0009999999999999</v>
      </c>
      <c r="Y22" s="176">
        <v>1.002</v>
      </c>
      <c r="Z22" s="176">
        <v>1.002</v>
      </c>
      <c r="AA22" s="208">
        <v>1.004</v>
      </c>
      <c r="AB22" s="143"/>
      <c r="AC22" s="55"/>
    </row>
    <row r="23" spans="1:29" s="53" customFormat="1" ht="15.75" thickBot="1" x14ac:dyDescent="0.3">
      <c r="A23" s="84" t="s">
        <v>11</v>
      </c>
      <c r="B23" s="120">
        <v>110</v>
      </c>
      <c r="C23" s="120" t="str">
        <f t="shared" si="0"/>
        <v>Donegal 110kV</v>
      </c>
      <c r="D23" s="176">
        <v>1.004</v>
      </c>
      <c r="E23" s="176">
        <v>1.002</v>
      </c>
      <c r="F23" s="176">
        <v>1.006</v>
      </c>
      <c r="G23" s="176">
        <v>1.004</v>
      </c>
      <c r="H23" s="176">
        <v>1.004</v>
      </c>
      <c r="I23" s="176">
        <v>1.0029999999999999</v>
      </c>
      <c r="J23" s="176">
        <v>1.0069999999999999</v>
      </c>
      <c r="K23" s="176">
        <v>1.0069999999999999</v>
      </c>
      <c r="L23" s="176">
        <v>1.0069999999999999</v>
      </c>
      <c r="M23" s="176">
        <v>1.008</v>
      </c>
      <c r="N23" s="176">
        <v>1.006</v>
      </c>
      <c r="O23" s="176">
        <v>1.006</v>
      </c>
      <c r="P23" s="176">
        <v>1.004</v>
      </c>
      <c r="Q23" s="176">
        <v>1.0069999999999999</v>
      </c>
      <c r="R23" s="176">
        <v>1</v>
      </c>
      <c r="S23" s="176">
        <v>1.002</v>
      </c>
      <c r="T23" s="176">
        <v>0.996</v>
      </c>
      <c r="U23" s="176">
        <v>0.997</v>
      </c>
      <c r="V23" s="176">
        <v>0.999</v>
      </c>
      <c r="W23" s="176">
        <v>0.999</v>
      </c>
      <c r="X23" s="176">
        <v>0.998</v>
      </c>
      <c r="Y23" s="176">
        <v>1</v>
      </c>
      <c r="Z23" s="176">
        <v>0.999</v>
      </c>
      <c r="AA23" s="208">
        <v>1.002</v>
      </c>
      <c r="AB23" s="143"/>
      <c r="AC23" s="55"/>
    </row>
    <row r="24" spans="1:29" s="53" customFormat="1" ht="15.75" thickBot="1" x14ac:dyDescent="0.3">
      <c r="A24" s="84" t="s">
        <v>12</v>
      </c>
      <c r="B24" s="120">
        <v>110</v>
      </c>
      <c r="C24" s="120" t="str">
        <f t="shared" si="0"/>
        <v>Drumnakelly 110kV</v>
      </c>
      <c r="D24" s="176">
        <v>1.0029999999999999</v>
      </c>
      <c r="E24" s="176">
        <v>1.0009999999999999</v>
      </c>
      <c r="F24" s="176">
        <v>1.006</v>
      </c>
      <c r="G24" s="176">
        <v>1.0029999999999999</v>
      </c>
      <c r="H24" s="176">
        <v>1.004</v>
      </c>
      <c r="I24" s="176">
        <v>1.002</v>
      </c>
      <c r="J24" s="176">
        <v>1.006</v>
      </c>
      <c r="K24" s="176">
        <v>1.006</v>
      </c>
      <c r="L24" s="176">
        <v>1.0069999999999999</v>
      </c>
      <c r="M24" s="176">
        <v>1.006</v>
      </c>
      <c r="N24" s="176">
        <v>1.0049999999999999</v>
      </c>
      <c r="O24" s="176">
        <v>1.0049999999999999</v>
      </c>
      <c r="P24" s="176">
        <v>1.0049999999999999</v>
      </c>
      <c r="Q24" s="176">
        <v>1.006</v>
      </c>
      <c r="R24" s="176">
        <v>1.0009999999999999</v>
      </c>
      <c r="S24" s="176">
        <v>1.002</v>
      </c>
      <c r="T24" s="176">
        <v>0.998</v>
      </c>
      <c r="U24" s="176">
        <v>0.997</v>
      </c>
      <c r="V24" s="176">
        <v>1</v>
      </c>
      <c r="W24" s="176">
        <v>0.998</v>
      </c>
      <c r="X24" s="176">
        <v>1</v>
      </c>
      <c r="Y24" s="176">
        <v>1</v>
      </c>
      <c r="Z24" s="176">
        <v>1.0009999999999999</v>
      </c>
      <c r="AA24" s="208">
        <v>1.0009999999999999</v>
      </c>
      <c r="AB24" s="143"/>
      <c r="AC24" s="55"/>
    </row>
    <row r="25" spans="1:29" s="53" customFormat="1" ht="15.75" thickBot="1" x14ac:dyDescent="0.3">
      <c r="A25" s="98" t="s">
        <v>13</v>
      </c>
      <c r="B25" s="120">
        <v>110</v>
      </c>
      <c r="C25" s="120" t="str">
        <f t="shared" si="0"/>
        <v>Dungannon 110kV</v>
      </c>
      <c r="D25" s="176">
        <v>0.998</v>
      </c>
      <c r="E25" s="176">
        <v>0.995</v>
      </c>
      <c r="F25" s="176">
        <v>1.0009999999999999</v>
      </c>
      <c r="G25" s="176">
        <v>0.997</v>
      </c>
      <c r="H25" s="176">
        <v>0.998</v>
      </c>
      <c r="I25" s="176">
        <v>0.996</v>
      </c>
      <c r="J25" s="176">
        <v>1.0009999999999999</v>
      </c>
      <c r="K25" s="176">
        <v>1</v>
      </c>
      <c r="L25" s="176">
        <v>1.0009999999999999</v>
      </c>
      <c r="M25" s="176">
        <v>1.0009999999999999</v>
      </c>
      <c r="N25" s="176">
        <v>1</v>
      </c>
      <c r="O25" s="176">
        <v>0.999</v>
      </c>
      <c r="P25" s="176">
        <v>1</v>
      </c>
      <c r="Q25" s="176">
        <v>1.0009999999999999</v>
      </c>
      <c r="R25" s="176">
        <v>0.996</v>
      </c>
      <c r="S25" s="176">
        <v>0.996</v>
      </c>
      <c r="T25" s="176">
        <v>0.99199999999999999</v>
      </c>
      <c r="U25" s="176">
        <v>0.99099999999999999</v>
      </c>
      <c r="V25" s="176">
        <v>0.99399999999999999</v>
      </c>
      <c r="W25" s="176">
        <v>0.99299999999999999</v>
      </c>
      <c r="X25" s="176">
        <v>0.995</v>
      </c>
      <c r="Y25" s="176">
        <v>0.99399999999999999</v>
      </c>
      <c r="Z25" s="176">
        <v>0.996</v>
      </c>
      <c r="AA25" s="208">
        <v>0.996</v>
      </c>
      <c r="AB25" s="144"/>
      <c r="AC25" s="55"/>
    </row>
    <row r="26" spans="1:29" s="53" customFormat="1" ht="15.75" thickBot="1" x14ac:dyDescent="0.3">
      <c r="A26" s="84" t="s">
        <v>14</v>
      </c>
      <c r="B26" s="120">
        <v>110</v>
      </c>
      <c r="C26" s="120" t="str">
        <f t="shared" si="0"/>
        <v>Eden 110kV</v>
      </c>
      <c r="D26" s="176">
        <v>1.0009999999999999</v>
      </c>
      <c r="E26" s="176">
        <v>0.999</v>
      </c>
      <c r="F26" s="176">
        <v>1.0029999999999999</v>
      </c>
      <c r="G26" s="176">
        <v>1.0009999999999999</v>
      </c>
      <c r="H26" s="176">
        <v>1.0009999999999999</v>
      </c>
      <c r="I26" s="176">
        <v>1</v>
      </c>
      <c r="J26" s="176">
        <v>1.004</v>
      </c>
      <c r="K26" s="176">
        <v>1.0049999999999999</v>
      </c>
      <c r="L26" s="176">
        <v>1.0049999999999999</v>
      </c>
      <c r="M26" s="176">
        <v>1.006</v>
      </c>
      <c r="N26" s="176">
        <v>1.004</v>
      </c>
      <c r="O26" s="176">
        <v>1.0049999999999999</v>
      </c>
      <c r="P26" s="176">
        <v>1.0009999999999999</v>
      </c>
      <c r="Q26" s="176">
        <v>1.004</v>
      </c>
      <c r="R26" s="176">
        <v>0.997</v>
      </c>
      <c r="S26" s="176">
        <v>0.999</v>
      </c>
      <c r="T26" s="176">
        <v>0.99299999999999999</v>
      </c>
      <c r="U26" s="176">
        <v>0.99399999999999999</v>
      </c>
      <c r="V26" s="176">
        <v>0.995</v>
      </c>
      <c r="W26" s="176">
        <v>0.996</v>
      </c>
      <c r="X26" s="176">
        <v>0.99399999999999999</v>
      </c>
      <c r="Y26" s="176">
        <v>0.996</v>
      </c>
      <c r="Z26" s="176">
        <v>0.995</v>
      </c>
      <c r="AA26" s="208">
        <v>0.998</v>
      </c>
      <c r="AB26" s="143"/>
      <c r="AC26" s="55"/>
    </row>
    <row r="27" spans="1:29" s="53" customFormat="1" ht="15.75" thickBot="1" x14ac:dyDescent="0.3">
      <c r="A27" s="84" t="s">
        <v>15</v>
      </c>
      <c r="B27" s="120">
        <v>110</v>
      </c>
      <c r="C27" s="120" t="str">
        <f t="shared" si="0"/>
        <v>Enniskillen 110kV</v>
      </c>
      <c r="D27" s="176">
        <v>0.98899999999999999</v>
      </c>
      <c r="E27" s="176">
        <v>0.98199999999999998</v>
      </c>
      <c r="F27" s="176">
        <v>0.99199999999999999</v>
      </c>
      <c r="G27" s="176">
        <v>0.98499999999999999</v>
      </c>
      <c r="H27" s="176">
        <v>0.99</v>
      </c>
      <c r="I27" s="176">
        <v>0.98399999999999999</v>
      </c>
      <c r="J27" s="176">
        <v>0.99299999999999999</v>
      </c>
      <c r="K27" s="176">
        <v>0.98799999999999999</v>
      </c>
      <c r="L27" s="176">
        <v>0.99299999999999999</v>
      </c>
      <c r="M27" s="176">
        <v>0.98799999999999999</v>
      </c>
      <c r="N27" s="176">
        <v>0.99099999999999999</v>
      </c>
      <c r="O27" s="176">
        <v>0.98499999999999999</v>
      </c>
      <c r="P27" s="176">
        <v>0.98899999999999999</v>
      </c>
      <c r="Q27" s="176">
        <v>0.98699999999999999</v>
      </c>
      <c r="R27" s="176">
        <v>0.98499999999999999</v>
      </c>
      <c r="S27" s="176">
        <v>0.98099999999999998</v>
      </c>
      <c r="T27" s="176">
        <v>0.98199999999999998</v>
      </c>
      <c r="U27" s="176">
        <v>0.97799999999999998</v>
      </c>
      <c r="V27" s="176">
        <v>0.98399999999999999</v>
      </c>
      <c r="W27" s="176">
        <v>0.97799999999999998</v>
      </c>
      <c r="X27" s="176">
        <v>0.98399999999999999</v>
      </c>
      <c r="Y27" s="176">
        <v>0.98</v>
      </c>
      <c r="Z27" s="176">
        <v>0.98499999999999999</v>
      </c>
      <c r="AA27" s="208">
        <v>0.98199999999999998</v>
      </c>
      <c r="AB27" s="143"/>
      <c r="AC27" s="55"/>
    </row>
    <row r="28" spans="1:29" s="53" customFormat="1" ht="15.75" thickBot="1" x14ac:dyDescent="0.3">
      <c r="A28" s="84" t="s">
        <v>16</v>
      </c>
      <c r="B28" s="120">
        <v>110</v>
      </c>
      <c r="C28" s="120" t="str">
        <f t="shared" si="0"/>
        <v>Finaghy 110kV</v>
      </c>
      <c r="D28" s="176">
        <v>1.0029999999999999</v>
      </c>
      <c r="E28" s="176">
        <v>1.0009999999999999</v>
      </c>
      <c r="F28" s="176">
        <v>1.006</v>
      </c>
      <c r="G28" s="176">
        <v>1.004</v>
      </c>
      <c r="H28" s="176">
        <v>1.0029999999999999</v>
      </c>
      <c r="I28" s="176">
        <v>1.002</v>
      </c>
      <c r="J28" s="176">
        <v>1.006</v>
      </c>
      <c r="K28" s="176">
        <v>1.0069999999999999</v>
      </c>
      <c r="L28" s="176">
        <v>1.0069999999999999</v>
      </c>
      <c r="M28" s="176">
        <v>1.008</v>
      </c>
      <c r="N28" s="176">
        <v>1.0049999999999999</v>
      </c>
      <c r="O28" s="176">
        <v>1.006</v>
      </c>
      <c r="P28" s="176">
        <v>1.004</v>
      </c>
      <c r="Q28" s="176">
        <v>1.0069999999999999</v>
      </c>
      <c r="R28" s="176">
        <v>1</v>
      </c>
      <c r="S28" s="176">
        <v>1.002</v>
      </c>
      <c r="T28" s="176">
        <v>0.996</v>
      </c>
      <c r="U28" s="176">
        <v>0.997</v>
      </c>
      <c r="V28" s="176">
        <v>0.998</v>
      </c>
      <c r="W28" s="176">
        <v>0.998</v>
      </c>
      <c r="X28" s="176">
        <v>0.997</v>
      </c>
      <c r="Y28" s="176">
        <v>0.999</v>
      </c>
      <c r="Z28" s="176">
        <v>0.998</v>
      </c>
      <c r="AA28" s="208">
        <v>1.0009999999999999</v>
      </c>
      <c r="AB28" s="143"/>
      <c r="AC28" s="55"/>
    </row>
    <row r="29" spans="1:29" s="53" customFormat="1" ht="15.75" thickBot="1" x14ac:dyDescent="0.3">
      <c r="A29" s="84" t="s">
        <v>17</v>
      </c>
      <c r="B29" s="120">
        <v>110</v>
      </c>
      <c r="C29" s="120" t="str">
        <f t="shared" si="0"/>
        <v>Glengormley 110kV</v>
      </c>
      <c r="D29" s="176">
        <v>1.002</v>
      </c>
      <c r="E29" s="176">
        <v>0.999</v>
      </c>
      <c r="F29" s="176">
        <v>1.004</v>
      </c>
      <c r="G29" s="176">
        <v>1.0009999999999999</v>
      </c>
      <c r="H29" s="176">
        <v>1.002</v>
      </c>
      <c r="I29" s="176">
        <v>1</v>
      </c>
      <c r="J29" s="176">
        <v>1.004</v>
      </c>
      <c r="K29" s="176">
        <v>1.004</v>
      </c>
      <c r="L29" s="176">
        <v>1.0049999999999999</v>
      </c>
      <c r="M29" s="176">
        <v>1.0049999999999999</v>
      </c>
      <c r="N29" s="176">
        <v>1.0029999999999999</v>
      </c>
      <c r="O29" s="176">
        <v>1.0029999999999999</v>
      </c>
      <c r="P29" s="176">
        <v>1.0029999999999999</v>
      </c>
      <c r="Q29" s="176">
        <v>1.0049999999999999</v>
      </c>
      <c r="R29" s="176">
        <v>0.998</v>
      </c>
      <c r="S29" s="176">
        <v>1</v>
      </c>
      <c r="T29" s="176">
        <v>0.99399999999999999</v>
      </c>
      <c r="U29" s="176">
        <v>0.995</v>
      </c>
      <c r="V29" s="176">
        <v>0.997</v>
      </c>
      <c r="W29" s="176">
        <v>0.996</v>
      </c>
      <c r="X29" s="176">
        <v>0.997</v>
      </c>
      <c r="Y29" s="176">
        <v>0.998</v>
      </c>
      <c r="Z29" s="176">
        <v>0.998</v>
      </c>
      <c r="AA29" s="208">
        <v>1</v>
      </c>
      <c r="AB29" s="143"/>
      <c r="AC29" s="55"/>
    </row>
    <row r="30" spans="1:29" s="53" customFormat="1" ht="15.75" thickBot="1" x14ac:dyDescent="0.3">
      <c r="A30" s="84" t="s">
        <v>18</v>
      </c>
      <c r="B30" s="120">
        <v>110</v>
      </c>
      <c r="C30" s="120" t="str">
        <f t="shared" si="0"/>
        <v>Hannahstown 110kV</v>
      </c>
      <c r="D30" s="176">
        <v>1.0029999999999999</v>
      </c>
      <c r="E30" s="176">
        <v>1.0009999999999999</v>
      </c>
      <c r="F30" s="176">
        <v>1.0049999999999999</v>
      </c>
      <c r="G30" s="176">
        <v>1.0029999999999999</v>
      </c>
      <c r="H30" s="176">
        <v>1.0029999999999999</v>
      </c>
      <c r="I30" s="176">
        <v>1.002</v>
      </c>
      <c r="J30" s="176">
        <v>1.006</v>
      </c>
      <c r="K30" s="176">
        <v>1.0069999999999999</v>
      </c>
      <c r="L30" s="176">
        <v>1.0069999999999999</v>
      </c>
      <c r="M30" s="176">
        <v>1.0069999999999999</v>
      </c>
      <c r="N30" s="176">
        <v>1.0049999999999999</v>
      </c>
      <c r="O30" s="176">
        <v>1.006</v>
      </c>
      <c r="P30" s="176">
        <v>1.0029999999999999</v>
      </c>
      <c r="Q30" s="176">
        <v>1.0069999999999999</v>
      </c>
      <c r="R30" s="176">
        <v>0.999</v>
      </c>
      <c r="S30" s="176">
        <v>1.002</v>
      </c>
      <c r="T30" s="176">
        <v>0.995</v>
      </c>
      <c r="U30" s="176">
        <v>0.997</v>
      </c>
      <c r="V30" s="176">
        <v>0.998</v>
      </c>
      <c r="W30" s="176">
        <v>0.998</v>
      </c>
      <c r="X30" s="176">
        <v>0.997</v>
      </c>
      <c r="Y30" s="176">
        <v>0.999</v>
      </c>
      <c r="Z30" s="176">
        <v>0.998</v>
      </c>
      <c r="AA30" s="208">
        <v>1.0009999999999999</v>
      </c>
      <c r="AB30" s="143"/>
      <c r="AC30" s="55"/>
    </row>
    <row r="31" spans="1:29" s="53" customFormat="1" ht="15.75" thickBot="1" x14ac:dyDescent="0.3">
      <c r="A31" s="84" t="s">
        <v>18</v>
      </c>
      <c r="B31" s="120">
        <v>275</v>
      </c>
      <c r="C31" s="120" t="str">
        <f t="shared" si="0"/>
        <v>Hannahstown 275kV</v>
      </c>
      <c r="D31" s="176">
        <v>1.002</v>
      </c>
      <c r="E31" s="176">
        <v>1</v>
      </c>
      <c r="F31" s="176">
        <v>1.004</v>
      </c>
      <c r="G31" s="176">
        <v>1.002</v>
      </c>
      <c r="H31" s="176">
        <v>1.002</v>
      </c>
      <c r="I31" s="176">
        <v>1.0009999999999999</v>
      </c>
      <c r="J31" s="176">
        <v>1.004</v>
      </c>
      <c r="K31" s="176">
        <v>1.0049999999999999</v>
      </c>
      <c r="L31" s="176">
        <v>1.0049999999999999</v>
      </c>
      <c r="M31" s="176">
        <v>1.006</v>
      </c>
      <c r="N31" s="176">
        <v>1.004</v>
      </c>
      <c r="O31" s="176">
        <v>1.004</v>
      </c>
      <c r="P31" s="176">
        <v>1.002</v>
      </c>
      <c r="Q31" s="176">
        <v>1.0049999999999999</v>
      </c>
      <c r="R31" s="176">
        <v>0.998</v>
      </c>
      <c r="S31" s="176">
        <v>1</v>
      </c>
      <c r="T31" s="176">
        <v>0.99399999999999999</v>
      </c>
      <c r="U31" s="176">
        <v>0.996</v>
      </c>
      <c r="V31" s="176">
        <v>0.997</v>
      </c>
      <c r="W31" s="176">
        <v>0.997</v>
      </c>
      <c r="X31" s="176">
        <v>0.996</v>
      </c>
      <c r="Y31" s="176">
        <v>0.998</v>
      </c>
      <c r="Z31" s="176">
        <v>0.997</v>
      </c>
      <c r="AA31" s="208">
        <v>1</v>
      </c>
      <c r="AB31" s="143"/>
      <c r="AC31" s="55"/>
    </row>
    <row r="32" spans="1:29" s="53" customFormat="1" ht="15.75" thickBot="1" x14ac:dyDescent="0.3">
      <c r="A32" s="84" t="s">
        <v>19</v>
      </c>
      <c r="B32" s="120">
        <v>110</v>
      </c>
      <c r="C32" s="120" t="str">
        <f t="shared" si="0"/>
        <v>Kells 110kV</v>
      </c>
      <c r="D32" s="176">
        <v>0.999</v>
      </c>
      <c r="E32" s="176">
        <v>0.997</v>
      </c>
      <c r="F32" s="176">
        <v>1.0009999999999999</v>
      </c>
      <c r="G32" s="176">
        <v>0.999</v>
      </c>
      <c r="H32" s="176">
        <v>0.998</v>
      </c>
      <c r="I32" s="176">
        <v>0.998</v>
      </c>
      <c r="J32" s="176">
        <v>1.0009999999999999</v>
      </c>
      <c r="K32" s="176">
        <v>1.002</v>
      </c>
      <c r="L32" s="176">
        <v>1.0009999999999999</v>
      </c>
      <c r="M32" s="176">
        <v>1.002</v>
      </c>
      <c r="N32" s="176">
        <v>1</v>
      </c>
      <c r="O32" s="176">
        <v>1.0009999999999999</v>
      </c>
      <c r="P32" s="176">
        <v>1</v>
      </c>
      <c r="Q32" s="176">
        <v>1.0029999999999999</v>
      </c>
      <c r="R32" s="176">
        <v>0.995</v>
      </c>
      <c r="S32" s="176">
        <v>0.997</v>
      </c>
      <c r="T32" s="176">
        <v>0.99099999999999999</v>
      </c>
      <c r="U32" s="176">
        <v>0.99299999999999999</v>
      </c>
      <c r="V32" s="176">
        <v>0.99399999999999999</v>
      </c>
      <c r="W32" s="176">
        <v>0.99399999999999999</v>
      </c>
      <c r="X32" s="176">
        <v>0.99399999999999999</v>
      </c>
      <c r="Y32" s="176">
        <v>0.996</v>
      </c>
      <c r="Z32" s="176">
        <v>0.995</v>
      </c>
      <c r="AA32" s="208">
        <v>0.997</v>
      </c>
      <c r="AB32" s="143"/>
      <c r="AC32" s="55"/>
    </row>
    <row r="33" spans="1:29" s="53" customFormat="1" ht="15.75" thickBot="1" x14ac:dyDescent="0.3">
      <c r="A33" s="84" t="s">
        <v>19</v>
      </c>
      <c r="B33" s="120">
        <v>275</v>
      </c>
      <c r="C33" s="120" t="str">
        <f t="shared" si="0"/>
        <v>Kells 275kV</v>
      </c>
      <c r="D33" s="176">
        <v>0.999</v>
      </c>
      <c r="E33" s="176">
        <v>0.997</v>
      </c>
      <c r="F33" s="176">
        <v>1.0009999999999999</v>
      </c>
      <c r="G33" s="176">
        <v>0.999</v>
      </c>
      <c r="H33" s="176">
        <v>0.999</v>
      </c>
      <c r="I33" s="176">
        <v>0.998</v>
      </c>
      <c r="J33" s="176">
        <v>1.0009999999999999</v>
      </c>
      <c r="K33" s="176">
        <v>1.002</v>
      </c>
      <c r="L33" s="176">
        <v>1.002</v>
      </c>
      <c r="M33" s="176">
        <v>1.0029999999999999</v>
      </c>
      <c r="N33" s="176">
        <v>1.0009999999999999</v>
      </c>
      <c r="O33" s="176">
        <v>1.0009999999999999</v>
      </c>
      <c r="P33" s="176">
        <v>1</v>
      </c>
      <c r="Q33" s="176">
        <v>1.0029999999999999</v>
      </c>
      <c r="R33" s="176">
        <v>0.996</v>
      </c>
      <c r="S33" s="176">
        <v>0.998</v>
      </c>
      <c r="T33" s="176">
        <v>0.99199999999999999</v>
      </c>
      <c r="U33" s="176">
        <v>0.99299999999999999</v>
      </c>
      <c r="V33" s="176">
        <v>0.995</v>
      </c>
      <c r="W33" s="176">
        <v>0.995</v>
      </c>
      <c r="X33" s="176">
        <v>0.995</v>
      </c>
      <c r="Y33" s="176">
        <v>0.996</v>
      </c>
      <c r="Z33" s="176">
        <v>0.996</v>
      </c>
      <c r="AA33" s="208">
        <v>0.998</v>
      </c>
      <c r="AB33" s="143"/>
      <c r="AC33" s="55"/>
    </row>
    <row r="34" spans="1:29" s="53" customFormat="1" ht="15.75" thickBot="1" x14ac:dyDescent="0.3">
      <c r="A34" s="84" t="s">
        <v>161</v>
      </c>
      <c r="B34" s="120">
        <v>110</v>
      </c>
      <c r="C34" s="120" t="str">
        <f t="shared" si="0"/>
        <v>Killymallaght 110kV</v>
      </c>
      <c r="D34" s="176">
        <v>0.98499999999999999</v>
      </c>
      <c r="E34" s="176">
        <v>0.98099999999999998</v>
      </c>
      <c r="F34" s="176">
        <v>0.98699999999999999</v>
      </c>
      <c r="G34" s="176">
        <v>0.98299999999999998</v>
      </c>
      <c r="H34" s="176">
        <v>0.98499999999999999</v>
      </c>
      <c r="I34" s="176">
        <v>0.98199999999999998</v>
      </c>
      <c r="J34" s="176">
        <v>0.98899999999999999</v>
      </c>
      <c r="K34" s="176">
        <v>0.98699999999999999</v>
      </c>
      <c r="L34" s="176">
        <v>0.98899999999999999</v>
      </c>
      <c r="M34" s="176">
        <v>0.98699999999999999</v>
      </c>
      <c r="N34" s="176">
        <v>0.98699999999999999</v>
      </c>
      <c r="O34" s="176">
        <v>0.98499999999999999</v>
      </c>
      <c r="P34" s="176">
        <v>0.98799999999999999</v>
      </c>
      <c r="Q34" s="176">
        <v>0.98699999999999999</v>
      </c>
      <c r="R34" s="176">
        <v>0.98199999999999998</v>
      </c>
      <c r="S34" s="176">
        <v>0.98</v>
      </c>
      <c r="T34" s="176">
        <v>0.98099999999999998</v>
      </c>
      <c r="U34" s="176">
        <v>0.98</v>
      </c>
      <c r="V34" s="176">
        <v>0.98499999999999999</v>
      </c>
      <c r="W34" s="176">
        <v>0.98099999999999998</v>
      </c>
      <c r="X34" s="176">
        <v>0.98799999999999999</v>
      </c>
      <c r="Y34" s="176">
        <v>0.98499999999999999</v>
      </c>
      <c r="Z34" s="176">
        <v>0.98799999999999999</v>
      </c>
      <c r="AA34" s="208">
        <v>0.98599999999999999</v>
      </c>
      <c r="AB34" s="143"/>
      <c r="AC34" s="55"/>
    </row>
    <row r="35" spans="1:29" s="53" customFormat="1" ht="15.75" thickBot="1" x14ac:dyDescent="0.3">
      <c r="A35" s="84" t="s">
        <v>20</v>
      </c>
      <c r="B35" s="120">
        <v>275</v>
      </c>
      <c r="C35" s="120" t="str">
        <f t="shared" si="0"/>
        <v>Kilroot 275kV</v>
      </c>
      <c r="D35" s="176">
        <v>0.999</v>
      </c>
      <c r="E35" s="176">
        <v>0.997</v>
      </c>
      <c r="F35" s="176">
        <v>1.0009999999999999</v>
      </c>
      <c r="G35" s="176">
        <v>0.999</v>
      </c>
      <c r="H35" s="176">
        <v>0.999</v>
      </c>
      <c r="I35" s="176">
        <v>0.998</v>
      </c>
      <c r="J35" s="176">
        <v>1.0009999999999999</v>
      </c>
      <c r="K35" s="176">
        <v>1.002</v>
      </c>
      <c r="L35" s="176">
        <v>1.002</v>
      </c>
      <c r="M35" s="176">
        <v>1.002</v>
      </c>
      <c r="N35" s="176">
        <v>1</v>
      </c>
      <c r="O35" s="176">
        <v>1.0009999999999999</v>
      </c>
      <c r="P35" s="176">
        <v>1.0009999999999999</v>
      </c>
      <c r="Q35" s="176">
        <v>1.0029999999999999</v>
      </c>
      <c r="R35" s="176">
        <v>0.997</v>
      </c>
      <c r="S35" s="176">
        <v>0.998</v>
      </c>
      <c r="T35" s="176">
        <v>0.99299999999999999</v>
      </c>
      <c r="U35" s="176">
        <v>0.99299999999999999</v>
      </c>
      <c r="V35" s="176">
        <v>0.995</v>
      </c>
      <c r="W35" s="176">
        <v>0.995</v>
      </c>
      <c r="X35" s="176">
        <v>0.996</v>
      </c>
      <c r="Y35" s="176">
        <v>0.997</v>
      </c>
      <c r="Z35" s="176">
        <v>0.996</v>
      </c>
      <c r="AA35" s="208">
        <v>0.998</v>
      </c>
      <c r="AB35" s="143"/>
      <c r="AC35" s="55"/>
    </row>
    <row r="36" spans="1:29" s="53" customFormat="1" ht="15.75" thickBot="1" x14ac:dyDescent="0.3">
      <c r="A36" s="84" t="s">
        <v>21</v>
      </c>
      <c r="B36" s="120">
        <v>110</v>
      </c>
      <c r="C36" s="120" t="str">
        <f t="shared" si="0"/>
        <v>Knock 110kV</v>
      </c>
      <c r="D36" s="176">
        <v>1.0069999999999999</v>
      </c>
      <c r="E36" s="176">
        <v>1.004</v>
      </c>
      <c r="F36" s="176">
        <v>1.0089999999999999</v>
      </c>
      <c r="G36" s="176">
        <v>1.006</v>
      </c>
      <c r="H36" s="176">
        <v>1.0069999999999999</v>
      </c>
      <c r="I36" s="176">
        <v>1.0049999999999999</v>
      </c>
      <c r="J36" s="176">
        <v>1.01</v>
      </c>
      <c r="K36" s="176">
        <v>1.0089999999999999</v>
      </c>
      <c r="L36" s="176">
        <v>1.01</v>
      </c>
      <c r="M36" s="176">
        <v>1.01</v>
      </c>
      <c r="N36" s="176">
        <v>1.008</v>
      </c>
      <c r="O36" s="176">
        <v>1.008</v>
      </c>
      <c r="P36" s="176">
        <v>1.0069999999999999</v>
      </c>
      <c r="Q36" s="176">
        <v>1.01</v>
      </c>
      <c r="R36" s="176">
        <v>1.0029999999999999</v>
      </c>
      <c r="S36" s="176">
        <v>1.0049999999999999</v>
      </c>
      <c r="T36" s="176">
        <v>0.999</v>
      </c>
      <c r="U36" s="176">
        <v>1</v>
      </c>
      <c r="V36" s="176">
        <v>1.002</v>
      </c>
      <c r="W36" s="176">
        <v>1.0009999999999999</v>
      </c>
      <c r="X36" s="176">
        <v>1.0009999999999999</v>
      </c>
      <c r="Y36" s="176">
        <v>1.002</v>
      </c>
      <c r="Z36" s="176">
        <v>1.002</v>
      </c>
      <c r="AA36" s="208">
        <v>1.004</v>
      </c>
      <c r="AB36" s="143"/>
      <c r="AC36" s="55"/>
    </row>
    <row r="37" spans="1:29" s="53" customFormat="1" ht="15.75" thickBot="1" x14ac:dyDescent="0.3">
      <c r="A37" s="84" t="s">
        <v>22</v>
      </c>
      <c r="B37" s="120">
        <v>110</v>
      </c>
      <c r="C37" s="120" t="str">
        <f t="shared" si="0"/>
        <v>Larne 110kV</v>
      </c>
      <c r="D37" s="176">
        <v>0.999</v>
      </c>
      <c r="E37" s="176">
        <v>0.997</v>
      </c>
      <c r="F37" s="176">
        <v>1.0009999999999999</v>
      </c>
      <c r="G37" s="176">
        <v>0.999</v>
      </c>
      <c r="H37" s="176">
        <v>0.999</v>
      </c>
      <c r="I37" s="176">
        <v>0.998</v>
      </c>
      <c r="J37" s="176">
        <v>1.002</v>
      </c>
      <c r="K37" s="176">
        <v>1.002</v>
      </c>
      <c r="L37" s="176">
        <v>1.002</v>
      </c>
      <c r="M37" s="176">
        <v>1.0029999999999999</v>
      </c>
      <c r="N37" s="176">
        <v>1.0009999999999999</v>
      </c>
      <c r="O37" s="176">
        <v>1.002</v>
      </c>
      <c r="P37" s="176">
        <v>0.999</v>
      </c>
      <c r="Q37" s="176">
        <v>1.002</v>
      </c>
      <c r="R37" s="176">
        <v>0.995</v>
      </c>
      <c r="S37" s="176">
        <v>0.997</v>
      </c>
      <c r="T37" s="176">
        <v>0.99099999999999999</v>
      </c>
      <c r="U37" s="176">
        <v>0.99199999999999999</v>
      </c>
      <c r="V37" s="176">
        <v>0.99299999999999999</v>
      </c>
      <c r="W37" s="176">
        <v>0.99399999999999999</v>
      </c>
      <c r="X37" s="176">
        <v>0.99299999999999999</v>
      </c>
      <c r="Y37" s="176">
        <v>0.995</v>
      </c>
      <c r="Z37" s="176">
        <v>0.99399999999999999</v>
      </c>
      <c r="AA37" s="208">
        <v>0.997</v>
      </c>
      <c r="AB37" s="143"/>
      <c r="AC37" s="55"/>
    </row>
    <row r="38" spans="1:29" s="53" customFormat="1" ht="15.75" thickBot="1" x14ac:dyDescent="0.3">
      <c r="A38" s="84" t="s">
        <v>23</v>
      </c>
      <c r="B38" s="120">
        <v>110</v>
      </c>
      <c r="C38" s="120" t="str">
        <f t="shared" si="0"/>
        <v>Limavady 110kV</v>
      </c>
      <c r="D38" s="176">
        <v>0.98799999999999999</v>
      </c>
      <c r="E38" s="176">
        <v>0.98299999999999998</v>
      </c>
      <c r="F38" s="176">
        <v>0.99099999999999999</v>
      </c>
      <c r="G38" s="176">
        <v>0.98599999999999999</v>
      </c>
      <c r="H38" s="176">
        <v>0.98899999999999999</v>
      </c>
      <c r="I38" s="176">
        <v>0.98499999999999999</v>
      </c>
      <c r="J38" s="176">
        <v>0.99299999999999999</v>
      </c>
      <c r="K38" s="176">
        <v>0.99</v>
      </c>
      <c r="L38" s="176">
        <v>0.99299999999999999</v>
      </c>
      <c r="M38" s="176">
        <v>0.99</v>
      </c>
      <c r="N38" s="176">
        <v>0.99</v>
      </c>
      <c r="O38" s="176">
        <v>0.98799999999999999</v>
      </c>
      <c r="P38" s="176">
        <v>0.99</v>
      </c>
      <c r="Q38" s="176">
        <v>0.99099999999999999</v>
      </c>
      <c r="R38" s="176">
        <v>0.98399999999999999</v>
      </c>
      <c r="S38" s="176">
        <v>0.98299999999999998</v>
      </c>
      <c r="T38" s="176">
        <v>0.98199999999999998</v>
      </c>
      <c r="U38" s="176">
        <v>0.98199999999999998</v>
      </c>
      <c r="V38" s="176">
        <v>0.98599999999999999</v>
      </c>
      <c r="W38" s="176">
        <v>0.98299999999999998</v>
      </c>
      <c r="X38" s="176">
        <v>0.98899999999999999</v>
      </c>
      <c r="Y38" s="176">
        <v>0.98799999999999999</v>
      </c>
      <c r="Z38" s="176">
        <v>0.99</v>
      </c>
      <c r="AA38" s="208">
        <v>0.98899999999999999</v>
      </c>
      <c r="AB38" s="143"/>
      <c r="AC38" s="55"/>
    </row>
    <row r="39" spans="1:29" s="53" customFormat="1" ht="15.75" thickBot="1" x14ac:dyDescent="0.3">
      <c r="A39" s="84" t="s">
        <v>24</v>
      </c>
      <c r="B39" s="120">
        <v>110</v>
      </c>
      <c r="C39" s="120" t="str">
        <f t="shared" si="0"/>
        <v>Lisburn 110kV</v>
      </c>
      <c r="D39" s="176">
        <v>1.0049999999999999</v>
      </c>
      <c r="E39" s="176">
        <v>1.002</v>
      </c>
      <c r="F39" s="176">
        <v>1.0069999999999999</v>
      </c>
      <c r="G39" s="176">
        <v>1.0049999999999999</v>
      </c>
      <c r="H39" s="176">
        <v>1.0049999999999999</v>
      </c>
      <c r="I39" s="176">
        <v>1.0029999999999999</v>
      </c>
      <c r="J39" s="176">
        <v>1.008</v>
      </c>
      <c r="K39" s="176">
        <v>1.008</v>
      </c>
      <c r="L39" s="176">
        <v>1.008</v>
      </c>
      <c r="M39" s="176">
        <v>1.0089999999999999</v>
      </c>
      <c r="N39" s="176">
        <v>1.006</v>
      </c>
      <c r="O39" s="176">
        <v>1.0069999999999999</v>
      </c>
      <c r="P39" s="176">
        <v>1.0049999999999999</v>
      </c>
      <c r="Q39" s="176">
        <v>1.008</v>
      </c>
      <c r="R39" s="176">
        <v>1.0009999999999999</v>
      </c>
      <c r="S39" s="176">
        <v>1.0029999999999999</v>
      </c>
      <c r="T39" s="176">
        <v>0.997</v>
      </c>
      <c r="U39" s="176">
        <v>0.998</v>
      </c>
      <c r="V39" s="176">
        <v>0.999</v>
      </c>
      <c r="W39" s="176">
        <v>0.999</v>
      </c>
      <c r="X39" s="176">
        <v>0.999</v>
      </c>
      <c r="Y39" s="176">
        <v>1.0009999999999999</v>
      </c>
      <c r="Z39" s="176">
        <v>1</v>
      </c>
      <c r="AA39" s="208">
        <v>1.002</v>
      </c>
      <c r="AB39" s="143"/>
      <c r="AC39" s="55"/>
    </row>
    <row r="40" spans="1:29" s="53" customFormat="1" ht="15.75" thickBot="1" x14ac:dyDescent="0.3">
      <c r="A40" s="84" t="s">
        <v>25</v>
      </c>
      <c r="B40" s="120">
        <v>110</v>
      </c>
      <c r="C40" s="120" t="str">
        <f t="shared" si="0"/>
        <v>Lisaghmore 110kV</v>
      </c>
      <c r="D40" s="176">
        <v>0.98799999999999999</v>
      </c>
      <c r="E40" s="176">
        <v>0.98399999999999999</v>
      </c>
      <c r="F40" s="176">
        <v>0.99</v>
      </c>
      <c r="G40" s="176">
        <v>0.98599999999999999</v>
      </c>
      <c r="H40" s="176">
        <v>0.98799999999999999</v>
      </c>
      <c r="I40" s="176">
        <v>0.98599999999999999</v>
      </c>
      <c r="J40" s="176">
        <v>0.99199999999999999</v>
      </c>
      <c r="K40" s="176">
        <v>0.99099999999999999</v>
      </c>
      <c r="L40" s="176">
        <v>0.99199999999999999</v>
      </c>
      <c r="M40" s="176">
        <v>0.99099999999999999</v>
      </c>
      <c r="N40" s="176">
        <v>0.99</v>
      </c>
      <c r="O40" s="176">
        <v>0.98899999999999999</v>
      </c>
      <c r="P40" s="176">
        <v>0.99199999999999999</v>
      </c>
      <c r="Q40" s="176">
        <v>0.99199999999999999</v>
      </c>
      <c r="R40" s="176">
        <v>0.98499999999999999</v>
      </c>
      <c r="S40" s="176">
        <v>0.98399999999999999</v>
      </c>
      <c r="T40" s="176">
        <v>0.98499999999999999</v>
      </c>
      <c r="U40" s="176">
        <v>0.98499999999999999</v>
      </c>
      <c r="V40" s="176">
        <v>0.98899999999999999</v>
      </c>
      <c r="W40" s="176">
        <v>0.98599999999999999</v>
      </c>
      <c r="X40" s="176">
        <v>0.99199999999999999</v>
      </c>
      <c r="Y40" s="176">
        <v>0.99099999999999999</v>
      </c>
      <c r="Z40" s="176">
        <v>0.99299999999999999</v>
      </c>
      <c r="AA40" s="208">
        <v>0.99299999999999999</v>
      </c>
      <c r="AB40" s="143"/>
      <c r="AC40" s="55"/>
    </row>
    <row r="41" spans="1:29" s="53" customFormat="1" ht="15.75" thickBot="1" x14ac:dyDescent="0.3">
      <c r="A41" s="84" t="s">
        <v>26</v>
      </c>
      <c r="B41" s="120">
        <v>110</v>
      </c>
      <c r="C41" s="120" t="str">
        <f t="shared" si="0"/>
        <v>Loguestown 110kV</v>
      </c>
      <c r="D41" s="176">
        <v>0.98899999999999999</v>
      </c>
      <c r="E41" s="176">
        <v>0.98399999999999999</v>
      </c>
      <c r="F41" s="176">
        <v>0.99299999999999999</v>
      </c>
      <c r="G41" s="176">
        <v>0.98599999999999999</v>
      </c>
      <c r="H41" s="176">
        <v>0.99</v>
      </c>
      <c r="I41" s="176">
        <v>0.98599999999999999</v>
      </c>
      <c r="J41" s="176">
        <v>0.995</v>
      </c>
      <c r="K41" s="176">
        <v>0.99099999999999999</v>
      </c>
      <c r="L41" s="176">
        <v>0.99399999999999999</v>
      </c>
      <c r="M41" s="176">
        <v>0.99099999999999999</v>
      </c>
      <c r="N41" s="176">
        <v>0.99099999999999999</v>
      </c>
      <c r="O41" s="176">
        <v>0.98799999999999999</v>
      </c>
      <c r="P41" s="176">
        <v>0.99</v>
      </c>
      <c r="Q41" s="176">
        <v>0.99099999999999999</v>
      </c>
      <c r="R41" s="176">
        <v>0.98399999999999999</v>
      </c>
      <c r="S41" s="176">
        <v>0.98299999999999998</v>
      </c>
      <c r="T41" s="176">
        <v>0.98099999999999998</v>
      </c>
      <c r="U41" s="176">
        <v>0.98199999999999998</v>
      </c>
      <c r="V41" s="176">
        <v>0.98499999999999999</v>
      </c>
      <c r="W41" s="176">
        <v>0.98299999999999998</v>
      </c>
      <c r="X41" s="176">
        <v>0.98699999999999999</v>
      </c>
      <c r="Y41" s="176">
        <v>0.98699999999999999</v>
      </c>
      <c r="Z41" s="176">
        <v>0.98899999999999999</v>
      </c>
      <c r="AA41" s="208">
        <v>0.98899999999999999</v>
      </c>
      <c r="AB41" s="143"/>
      <c r="AC41" s="55"/>
    </row>
    <row r="42" spans="1:29" s="53" customFormat="1" ht="15.75" thickBot="1" x14ac:dyDescent="0.3">
      <c r="A42" s="84" t="s">
        <v>27</v>
      </c>
      <c r="B42" s="120">
        <v>275</v>
      </c>
      <c r="C42" s="120" t="str">
        <f t="shared" si="0"/>
        <v>Magherafelt 275kV</v>
      </c>
      <c r="D42" s="176">
        <v>0.998</v>
      </c>
      <c r="E42" s="176">
        <v>0.996</v>
      </c>
      <c r="F42" s="176">
        <v>1</v>
      </c>
      <c r="G42" s="176">
        <v>0.998</v>
      </c>
      <c r="H42" s="176">
        <v>0.998</v>
      </c>
      <c r="I42" s="176">
        <v>0.997</v>
      </c>
      <c r="J42" s="176">
        <v>1.0009999999999999</v>
      </c>
      <c r="K42" s="176">
        <v>1.0009999999999999</v>
      </c>
      <c r="L42" s="176">
        <v>1.0009999999999999</v>
      </c>
      <c r="M42" s="176">
        <v>1.002</v>
      </c>
      <c r="N42" s="176">
        <v>1</v>
      </c>
      <c r="O42" s="176">
        <v>1</v>
      </c>
      <c r="P42" s="176">
        <v>1</v>
      </c>
      <c r="Q42" s="176">
        <v>1.002</v>
      </c>
      <c r="R42" s="176">
        <v>0.995</v>
      </c>
      <c r="S42" s="176">
        <v>0.996</v>
      </c>
      <c r="T42" s="176">
        <v>0.99199999999999999</v>
      </c>
      <c r="U42" s="176">
        <v>0.99299999999999999</v>
      </c>
      <c r="V42" s="176">
        <v>0.995</v>
      </c>
      <c r="W42" s="176">
        <v>0.99399999999999999</v>
      </c>
      <c r="X42" s="176">
        <v>0.995</v>
      </c>
      <c r="Y42" s="176">
        <v>0.996</v>
      </c>
      <c r="Z42" s="176">
        <v>0.996</v>
      </c>
      <c r="AA42" s="208">
        <v>0.997</v>
      </c>
      <c r="AB42" s="143"/>
      <c r="AC42" s="55"/>
    </row>
    <row r="43" spans="1:29" s="53" customFormat="1" ht="15.75" thickBot="1" x14ac:dyDescent="0.3">
      <c r="A43" s="84" t="s">
        <v>98</v>
      </c>
      <c r="B43" s="120">
        <v>110</v>
      </c>
      <c r="C43" s="120" t="str">
        <f t="shared" si="0"/>
        <v>Magherakeel 110kV</v>
      </c>
      <c r="D43" s="176">
        <v>0.97799999999999998</v>
      </c>
      <c r="E43" s="176">
        <v>0.97299999999999998</v>
      </c>
      <c r="F43" s="176">
        <v>0.98</v>
      </c>
      <c r="G43" s="176">
        <v>0.97499999999999998</v>
      </c>
      <c r="H43" s="176">
        <v>0.97799999999999998</v>
      </c>
      <c r="I43" s="176">
        <v>0.97399999999999998</v>
      </c>
      <c r="J43" s="176">
        <v>0.98099999999999998</v>
      </c>
      <c r="K43" s="176">
        <v>0.97799999999999998</v>
      </c>
      <c r="L43" s="176">
        <v>0.98099999999999998</v>
      </c>
      <c r="M43" s="176">
        <v>0.97799999999999998</v>
      </c>
      <c r="N43" s="176">
        <v>0.97899999999999998</v>
      </c>
      <c r="O43" s="176">
        <v>0.97599999999999998</v>
      </c>
      <c r="P43" s="176">
        <v>0.97799999999999998</v>
      </c>
      <c r="Q43" s="176">
        <v>0.97699999999999998</v>
      </c>
      <c r="R43" s="176">
        <v>0.97299999999999998</v>
      </c>
      <c r="S43" s="176">
        <v>0.97099999999999997</v>
      </c>
      <c r="T43" s="176">
        <v>0.97099999999999997</v>
      </c>
      <c r="U43" s="176">
        <v>0.96899999999999997</v>
      </c>
      <c r="V43" s="176">
        <v>0.97299999999999998</v>
      </c>
      <c r="W43" s="176">
        <v>0.96899999999999997</v>
      </c>
      <c r="X43" s="176">
        <v>0.97399999999999998</v>
      </c>
      <c r="Y43" s="176">
        <v>0.97099999999999997</v>
      </c>
      <c r="Z43" s="176">
        <v>0.97499999999999998</v>
      </c>
      <c r="AA43" s="208">
        <v>0.97299999999999998</v>
      </c>
      <c r="AB43" s="143"/>
      <c r="AC43" s="55"/>
    </row>
    <row r="44" spans="1:29" s="53" customFormat="1" ht="15.75" thickBot="1" x14ac:dyDescent="0.3">
      <c r="A44" s="98" t="s">
        <v>197</v>
      </c>
      <c r="B44" s="126"/>
      <c r="C44" s="120" t="str">
        <f t="shared" si="0"/>
        <v>Moyle (Ballycronan More) kV</v>
      </c>
      <c r="D44" s="176">
        <v>0</v>
      </c>
      <c r="E44" s="176">
        <v>0</v>
      </c>
      <c r="F44" s="176">
        <v>0</v>
      </c>
      <c r="G44" s="176">
        <v>0</v>
      </c>
      <c r="H44" s="176">
        <v>0</v>
      </c>
      <c r="I44" s="176">
        <v>0</v>
      </c>
      <c r="J44" s="176">
        <v>0</v>
      </c>
      <c r="K44" s="176">
        <v>0</v>
      </c>
      <c r="L44" s="176">
        <v>0</v>
      </c>
      <c r="M44" s="176">
        <v>0</v>
      </c>
      <c r="N44" s="176">
        <v>0</v>
      </c>
      <c r="O44" s="176">
        <v>0</v>
      </c>
      <c r="P44" s="176">
        <v>0</v>
      </c>
      <c r="Q44" s="176">
        <v>0</v>
      </c>
      <c r="R44" s="176">
        <v>0</v>
      </c>
      <c r="S44" s="176">
        <v>0</v>
      </c>
      <c r="T44" s="176">
        <v>0</v>
      </c>
      <c r="U44" s="176">
        <v>0</v>
      </c>
      <c r="V44" s="176">
        <v>0</v>
      </c>
      <c r="W44" s="176">
        <v>0</v>
      </c>
      <c r="X44" s="176">
        <v>0</v>
      </c>
      <c r="Y44" s="176">
        <v>0</v>
      </c>
      <c r="Z44" s="176">
        <v>0</v>
      </c>
      <c r="AA44" s="208">
        <v>0</v>
      </c>
      <c r="AB44" s="144"/>
      <c r="AC44" s="55"/>
    </row>
    <row r="45" spans="1:29" s="60" customFormat="1" ht="15.75" thickBot="1" x14ac:dyDescent="0.3">
      <c r="A45" s="166" t="s">
        <v>198</v>
      </c>
      <c r="B45" s="106">
        <v>275</v>
      </c>
      <c r="C45" s="132" t="s">
        <v>159</v>
      </c>
      <c r="D45" s="176">
        <v>0.97599999999999998</v>
      </c>
      <c r="E45" s="176">
        <v>0.97599999999999998</v>
      </c>
      <c r="F45" s="176">
        <v>0.97599999999999998</v>
      </c>
      <c r="G45" s="176">
        <v>0.97599999999999998</v>
      </c>
      <c r="H45" s="176">
        <v>0.97599999999999998</v>
      </c>
      <c r="I45" s="176">
        <v>0.97599999999999998</v>
      </c>
      <c r="J45" s="176">
        <v>0.97599999999999998</v>
      </c>
      <c r="K45" s="176">
        <v>0.97599999999999998</v>
      </c>
      <c r="L45" s="176">
        <v>0.97599999999999998</v>
      </c>
      <c r="M45" s="176">
        <v>0.97599999999999998</v>
      </c>
      <c r="N45" s="176">
        <v>0.97599999999999998</v>
      </c>
      <c r="O45" s="176">
        <v>0.97599999999999998</v>
      </c>
      <c r="P45" s="176">
        <v>0.97599999999999998</v>
      </c>
      <c r="Q45" s="176">
        <v>0.97599999999999998</v>
      </c>
      <c r="R45" s="176">
        <v>0.97599999999999998</v>
      </c>
      <c r="S45" s="176">
        <v>0.97599999999999998</v>
      </c>
      <c r="T45" s="176">
        <v>0.97599999999999998</v>
      </c>
      <c r="U45" s="176">
        <v>0.97599999999999998</v>
      </c>
      <c r="V45" s="176">
        <v>0.97599999999999998</v>
      </c>
      <c r="W45" s="176">
        <v>0.97599999999999998</v>
      </c>
      <c r="X45" s="176">
        <v>0.97599999999999998</v>
      </c>
      <c r="Y45" s="176">
        <v>0.97599999999999998</v>
      </c>
      <c r="Z45" s="176">
        <v>0.97599999999999998</v>
      </c>
      <c r="AA45" s="208">
        <v>0.97599999999999998</v>
      </c>
      <c r="AB45" s="167"/>
      <c r="AC45" s="61"/>
    </row>
    <row r="46" spans="1:29" s="53" customFormat="1" ht="15.75" thickBot="1" x14ac:dyDescent="0.3">
      <c r="A46" s="84" t="s">
        <v>28</v>
      </c>
      <c r="B46" s="120">
        <v>110</v>
      </c>
      <c r="C46" s="120" t="str">
        <f t="shared" si="0"/>
        <v>Newtownards 110kV</v>
      </c>
      <c r="D46" s="176">
        <v>1.008</v>
      </c>
      <c r="E46" s="176">
        <v>1.0049999999999999</v>
      </c>
      <c r="F46" s="176">
        <v>1.0109999999999999</v>
      </c>
      <c r="G46" s="176">
        <v>1.0069999999999999</v>
      </c>
      <c r="H46" s="176">
        <v>1.008</v>
      </c>
      <c r="I46" s="176">
        <v>1.006</v>
      </c>
      <c r="J46" s="176">
        <v>1.0109999999999999</v>
      </c>
      <c r="K46" s="176">
        <v>1.0109999999999999</v>
      </c>
      <c r="L46" s="176">
        <v>1.012</v>
      </c>
      <c r="M46" s="176">
        <v>1.012</v>
      </c>
      <c r="N46" s="176">
        <v>1.01</v>
      </c>
      <c r="O46" s="176">
        <v>1.0089999999999999</v>
      </c>
      <c r="P46" s="176">
        <v>1.0089999999999999</v>
      </c>
      <c r="Q46" s="176">
        <v>1.0109999999999999</v>
      </c>
      <c r="R46" s="176">
        <v>1.0049999999999999</v>
      </c>
      <c r="S46" s="176">
        <v>1.006</v>
      </c>
      <c r="T46" s="176">
        <v>1</v>
      </c>
      <c r="U46" s="176">
        <v>1.0009999999999999</v>
      </c>
      <c r="V46" s="176">
        <v>1.0029999999999999</v>
      </c>
      <c r="W46" s="176">
        <v>1.002</v>
      </c>
      <c r="X46" s="176">
        <v>1.002</v>
      </c>
      <c r="Y46" s="176">
        <v>1.0029999999999999</v>
      </c>
      <c r="Z46" s="176">
        <v>1.0029999999999999</v>
      </c>
      <c r="AA46" s="208">
        <v>1.0049999999999999</v>
      </c>
      <c r="AB46" s="143"/>
      <c r="AC46" s="55"/>
    </row>
    <row r="47" spans="1:29" s="53" customFormat="1" ht="15.75" thickBot="1" x14ac:dyDescent="0.3">
      <c r="A47" s="84" t="s">
        <v>29</v>
      </c>
      <c r="B47" s="120">
        <v>110</v>
      </c>
      <c r="C47" s="120" t="str">
        <f t="shared" si="0"/>
        <v>Newry 110kV</v>
      </c>
      <c r="D47" s="176">
        <v>1.0089999999999999</v>
      </c>
      <c r="E47" s="176">
        <v>1.0049999999999999</v>
      </c>
      <c r="F47" s="176">
        <v>1.0129999999999999</v>
      </c>
      <c r="G47" s="176">
        <v>1.008</v>
      </c>
      <c r="H47" s="176">
        <v>1.01</v>
      </c>
      <c r="I47" s="176">
        <v>1.0069999999999999</v>
      </c>
      <c r="J47" s="176">
        <v>1.0129999999999999</v>
      </c>
      <c r="K47" s="176">
        <v>1.0109999999999999</v>
      </c>
      <c r="L47" s="176">
        <v>1.014</v>
      </c>
      <c r="M47" s="176">
        <v>1.012</v>
      </c>
      <c r="N47" s="176">
        <v>1.012</v>
      </c>
      <c r="O47" s="176">
        <v>1.01</v>
      </c>
      <c r="P47" s="176">
        <v>1.0109999999999999</v>
      </c>
      <c r="Q47" s="176">
        <v>1.0109999999999999</v>
      </c>
      <c r="R47" s="176">
        <v>1.0069999999999999</v>
      </c>
      <c r="S47" s="176">
        <v>1.0069999999999999</v>
      </c>
      <c r="T47" s="176">
        <v>1.0029999999999999</v>
      </c>
      <c r="U47" s="176">
        <v>1.002</v>
      </c>
      <c r="V47" s="176">
        <v>1.0049999999999999</v>
      </c>
      <c r="W47" s="176">
        <v>1.0029999999999999</v>
      </c>
      <c r="X47" s="176">
        <v>1.0049999999999999</v>
      </c>
      <c r="Y47" s="176">
        <v>1.004</v>
      </c>
      <c r="Z47" s="176">
        <v>1.006</v>
      </c>
      <c r="AA47" s="208">
        <v>1.006</v>
      </c>
      <c r="AB47" s="143"/>
      <c r="AC47" s="55"/>
    </row>
    <row r="48" spans="1:29" s="53" customFormat="1" ht="15.75" thickBot="1" x14ac:dyDescent="0.3">
      <c r="A48" s="84" t="s">
        <v>30</v>
      </c>
      <c r="B48" s="120">
        <v>110</v>
      </c>
      <c r="C48" s="120" t="str">
        <f t="shared" si="0"/>
        <v>Omagh 110kV</v>
      </c>
      <c r="D48" s="176">
        <v>0.98799999999999999</v>
      </c>
      <c r="E48" s="176">
        <v>0.98299999999999998</v>
      </c>
      <c r="F48" s="176">
        <v>0.99</v>
      </c>
      <c r="G48" s="176">
        <v>0.98499999999999999</v>
      </c>
      <c r="H48" s="176">
        <v>0.98799999999999999</v>
      </c>
      <c r="I48" s="176">
        <v>0.98399999999999999</v>
      </c>
      <c r="J48" s="176">
        <v>0.99099999999999999</v>
      </c>
      <c r="K48" s="176">
        <v>0.98799999999999999</v>
      </c>
      <c r="L48" s="176">
        <v>0.99099999999999999</v>
      </c>
      <c r="M48" s="176">
        <v>0.98899999999999999</v>
      </c>
      <c r="N48" s="176">
        <v>0.98899999999999999</v>
      </c>
      <c r="O48" s="176">
        <v>0.98599999999999999</v>
      </c>
      <c r="P48" s="176">
        <v>0.98899999999999999</v>
      </c>
      <c r="Q48" s="176">
        <v>0.98699999999999999</v>
      </c>
      <c r="R48" s="176">
        <v>0.98399999999999999</v>
      </c>
      <c r="S48" s="176">
        <v>0.98199999999999998</v>
      </c>
      <c r="T48" s="176">
        <v>0.98099999999999998</v>
      </c>
      <c r="U48" s="176">
        <v>0.97899999999999998</v>
      </c>
      <c r="V48" s="176">
        <v>0.98299999999999998</v>
      </c>
      <c r="W48" s="176">
        <v>0.97899999999999998</v>
      </c>
      <c r="X48" s="176">
        <v>0.98399999999999999</v>
      </c>
      <c r="Y48" s="176">
        <v>0.98199999999999998</v>
      </c>
      <c r="Z48" s="176">
        <v>0.98499999999999999</v>
      </c>
      <c r="AA48" s="208">
        <v>0.98299999999999998</v>
      </c>
      <c r="AB48" s="143"/>
      <c r="AC48" s="55"/>
    </row>
    <row r="49" spans="1:43" s="53" customFormat="1" ht="15.75" thickBot="1" x14ac:dyDescent="0.3">
      <c r="A49" s="84" t="s">
        <v>31</v>
      </c>
      <c r="B49" s="120">
        <v>110</v>
      </c>
      <c r="C49" s="120" t="str">
        <f t="shared" si="0"/>
        <v>Rathgael 110kV</v>
      </c>
      <c r="D49" s="176">
        <v>1.01</v>
      </c>
      <c r="E49" s="176">
        <v>1.006</v>
      </c>
      <c r="F49" s="176">
        <v>1.0129999999999999</v>
      </c>
      <c r="G49" s="176">
        <v>1.0089999999999999</v>
      </c>
      <c r="H49" s="176">
        <v>1.01</v>
      </c>
      <c r="I49" s="176">
        <v>1.008</v>
      </c>
      <c r="J49" s="176">
        <v>1.014</v>
      </c>
      <c r="K49" s="176">
        <v>1.012</v>
      </c>
      <c r="L49" s="176">
        <v>1.014</v>
      </c>
      <c r="M49" s="176">
        <v>1.0129999999999999</v>
      </c>
      <c r="N49" s="176">
        <v>1.012</v>
      </c>
      <c r="O49" s="176">
        <v>1.0109999999999999</v>
      </c>
      <c r="P49" s="176">
        <v>1.01</v>
      </c>
      <c r="Q49" s="176">
        <v>1.0129999999999999</v>
      </c>
      <c r="R49" s="176">
        <v>1.0069999999999999</v>
      </c>
      <c r="S49" s="176">
        <v>1.0069999999999999</v>
      </c>
      <c r="T49" s="176">
        <v>1.002</v>
      </c>
      <c r="U49" s="176">
        <v>1.002</v>
      </c>
      <c r="V49" s="176">
        <v>1.004</v>
      </c>
      <c r="W49" s="176">
        <v>1.0029999999999999</v>
      </c>
      <c r="X49" s="176">
        <v>1.004</v>
      </c>
      <c r="Y49" s="176">
        <v>1.0049999999999999</v>
      </c>
      <c r="Z49" s="176">
        <v>1.0049999999999999</v>
      </c>
      <c r="AA49" s="208">
        <v>1.0069999999999999</v>
      </c>
      <c r="AB49" s="143"/>
      <c r="AC49" s="55"/>
    </row>
    <row r="50" spans="1:43" s="53" customFormat="1" ht="15.75" thickBot="1" x14ac:dyDescent="0.3">
      <c r="A50" s="84" t="s">
        <v>32</v>
      </c>
      <c r="B50" s="120">
        <v>110</v>
      </c>
      <c r="C50" s="120" t="str">
        <f t="shared" si="0"/>
        <v>Rosebank 110kV</v>
      </c>
      <c r="D50" s="176">
        <v>1.006</v>
      </c>
      <c r="E50" s="176">
        <v>1.0029999999999999</v>
      </c>
      <c r="F50" s="176">
        <v>1.008</v>
      </c>
      <c r="G50" s="176">
        <v>1.0049999999999999</v>
      </c>
      <c r="H50" s="176">
        <v>1.006</v>
      </c>
      <c r="I50" s="176">
        <v>1.004</v>
      </c>
      <c r="J50" s="176">
        <v>1.0089999999999999</v>
      </c>
      <c r="K50" s="176">
        <v>1.0089999999999999</v>
      </c>
      <c r="L50" s="176">
        <v>1.0089999999999999</v>
      </c>
      <c r="M50" s="176">
        <v>1.0089999999999999</v>
      </c>
      <c r="N50" s="176">
        <v>1.008</v>
      </c>
      <c r="O50" s="176">
        <v>1.0069999999999999</v>
      </c>
      <c r="P50" s="176">
        <v>1.006</v>
      </c>
      <c r="Q50" s="176">
        <v>1.0089999999999999</v>
      </c>
      <c r="R50" s="176">
        <v>1.0029999999999999</v>
      </c>
      <c r="S50" s="176">
        <v>1.004</v>
      </c>
      <c r="T50" s="176">
        <v>0.998</v>
      </c>
      <c r="U50" s="176">
        <v>0.999</v>
      </c>
      <c r="V50" s="176">
        <v>1.0009999999999999</v>
      </c>
      <c r="W50" s="176">
        <v>1</v>
      </c>
      <c r="X50" s="176">
        <v>1</v>
      </c>
      <c r="Y50" s="176">
        <v>1.0009999999999999</v>
      </c>
      <c r="Z50" s="176">
        <v>1.0009999999999999</v>
      </c>
      <c r="AA50" s="208">
        <v>1.0029999999999999</v>
      </c>
      <c r="AB50" s="143"/>
      <c r="AC50" s="55"/>
    </row>
    <row r="51" spans="1:43" s="53" customFormat="1" ht="15.75" thickBot="1" x14ac:dyDescent="0.3">
      <c r="A51" s="84" t="s">
        <v>73</v>
      </c>
      <c r="B51" s="120">
        <v>110</v>
      </c>
      <c r="C51" s="120" t="str">
        <f t="shared" si="0"/>
        <v>Springtown 110kV</v>
      </c>
      <c r="D51" s="176">
        <v>0.98799999999999999</v>
      </c>
      <c r="E51" s="176">
        <v>0.98499999999999999</v>
      </c>
      <c r="F51" s="176">
        <v>0.99099999999999999</v>
      </c>
      <c r="G51" s="176">
        <v>0.98699999999999999</v>
      </c>
      <c r="H51" s="176">
        <v>0.98899999999999999</v>
      </c>
      <c r="I51" s="176">
        <v>0.98599999999999999</v>
      </c>
      <c r="J51" s="176">
        <v>0.99299999999999999</v>
      </c>
      <c r="K51" s="176">
        <v>0.99199999999999999</v>
      </c>
      <c r="L51" s="176">
        <v>0.99199999999999999</v>
      </c>
      <c r="M51" s="176">
        <v>0.99099999999999999</v>
      </c>
      <c r="N51" s="176">
        <v>0.99099999999999999</v>
      </c>
      <c r="O51" s="176">
        <v>0.98899999999999999</v>
      </c>
      <c r="P51" s="176">
        <v>0.99199999999999999</v>
      </c>
      <c r="Q51" s="176">
        <v>0.99299999999999999</v>
      </c>
      <c r="R51" s="176">
        <v>0.98599999999999999</v>
      </c>
      <c r="S51" s="176">
        <v>0.98499999999999999</v>
      </c>
      <c r="T51" s="176">
        <v>0.98499999999999999</v>
      </c>
      <c r="U51" s="176">
        <v>0.98499999999999999</v>
      </c>
      <c r="V51" s="176">
        <v>0.98899999999999999</v>
      </c>
      <c r="W51" s="176">
        <v>0.98699999999999999</v>
      </c>
      <c r="X51" s="176">
        <v>0.99299999999999999</v>
      </c>
      <c r="Y51" s="176">
        <v>0.99199999999999999</v>
      </c>
      <c r="Z51" s="176">
        <v>0.99299999999999999</v>
      </c>
      <c r="AA51" s="208">
        <v>0.99299999999999999</v>
      </c>
      <c r="AB51" s="143"/>
      <c r="AC51" s="55"/>
    </row>
    <row r="52" spans="1:43" s="53" customFormat="1" ht="15.75" thickBot="1" x14ac:dyDescent="0.3">
      <c r="A52" s="84" t="s">
        <v>33</v>
      </c>
      <c r="B52" s="120">
        <v>110</v>
      </c>
      <c r="C52" s="120" t="str">
        <f t="shared" si="0"/>
        <v>Strabane 110kV</v>
      </c>
      <c r="D52" s="176">
        <v>0.98599999999999999</v>
      </c>
      <c r="E52" s="176">
        <v>0.98099999999999998</v>
      </c>
      <c r="F52" s="176">
        <v>0.98899999999999999</v>
      </c>
      <c r="G52" s="176">
        <v>0.98399999999999999</v>
      </c>
      <c r="H52" s="176">
        <v>0.98699999999999999</v>
      </c>
      <c r="I52" s="176">
        <v>0.98299999999999998</v>
      </c>
      <c r="J52" s="176">
        <v>0.99099999999999999</v>
      </c>
      <c r="K52" s="176">
        <v>0.98799999999999999</v>
      </c>
      <c r="L52" s="176">
        <v>0.99</v>
      </c>
      <c r="M52" s="176">
        <v>0.98799999999999999</v>
      </c>
      <c r="N52" s="176">
        <v>0.98799999999999999</v>
      </c>
      <c r="O52" s="176">
        <v>0.98499999999999999</v>
      </c>
      <c r="P52" s="176">
        <v>0.98899999999999999</v>
      </c>
      <c r="Q52" s="176">
        <v>0.98699999999999999</v>
      </c>
      <c r="R52" s="176">
        <v>0.98299999999999998</v>
      </c>
      <c r="S52" s="176">
        <v>0.98099999999999998</v>
      </c>
      <c r="T52" s="176">
        <v>0.98199999999999998</v>
      </c>
      <c r="U52" s="176">
        <v>0.98</v>
      </c>
      <c r="V52" s="176">
        <v>0.98499999999999999</v>
      </c>
      <c r="W52" s="176">
        <v>0.98099999999999998</v>
      </c>
      <c r="X52" s="176">
        <v>0.98699999999999999</v>
      </c>
      <c r="Y52" s="176">
        <v>0.98399999999999999</v>
      </c>
      <c r="Z52" s="176">
        <v>0.98799999999999999</v>
      </c>
      <c r="AA52" s="208">
        <v>0.98599999999999999</v>
      </c>
      <c r="AB52" s="143"/>
      <c r="AC52" s="55"/>
    </row>
    <row r="53" spans="1:43" s="53" customFormat="1" ht="15.75" thickBot="1" x14ac:dyDescent="0.3">
      <c r="A53" s="84" t="s">
        <v>34</v>
      </c>
      <c r="B53" s="120">
        <v>110</v>
      </c>
      <c r="C53" s="120" t="str">
        <f t="shared" si="0"/>
        <v>Tandragee 110kV</v>
      </c>
      <c r="D53" s="176">
        <v>1.0029999999999999</v>
      </c>
      <c r="E53" s="176">
        <v>1.0009999999999999</v>
      </c>
      <c r="F53" s="176">
        <v>1.0049999999999999</v>
      </c>
      <c r="G53" s="176">
        <v>1.0029999999999999</v>
      </c>
      <c r="H53" s="176">
        <v>1.0029999999999999</v>
      </c>
      <c r="I53" s="176">
        <v>1.002</v>
      </c>
      <c r="J53" s="176">
        <v>1.006</v>
      </c>
      <c r="K53" s="176">
        <v>1.0049999999999999</v>
      </c>
      <c r="L53" s="176">
        <v>1.006</v>
      </c>
      <c r="M53" s="176">
        <v>1.006</v>
      </c>
      <c r="N53" s="176">
        <v>1.0049999999999999</v>
      </c>
      <c r="O53" s="176">
        <v>1.004</v>
      </c>
      <c r="P53" s="176">
        <v>1.0049999999999999</v>
      </c>
      <c r="Q53" s="176">
        <v>1.006</v>
      </c>
      <c r="R53" s="176">
        <v>1.0009999999999999</v>
      </c>
      <c r="S53" s="176">
        <v>1.0009999999999999</v>
      </c>
      <c r="T53" s="176">
        <v>0.997</v>
      </c>
      <c r="U53" s="176">
        <v>0.997</v>
      </c>
      <c r="V53" s="176">
        <v>0.999</v>
      </c>
      <c r="W53" s="176">
        <v>0.998</v>
      </c>
      <c r="X53" s="176">
        <v>1</v>
      </c>
      <c r="Y53" s="176">
        <v>1</v>
      </c>
      <c r="Z53" s="176">
        <v>1</v>
      </c>
      <c r="AA53" s="208">
        <v>1.0009999999999999</v>
      </c>
      <c r="AB53" s="143"/>
      <c r="AC53" s="55"/>
    </row>
    <row r="54" spans="1:43" s="53" customFormat="1" ht="15.75" thickBot="1" x14ac:dyDescent="0.3">
      <c r="A54" s="84" t="s">
        <v>34</v>
      </c>
      <c r="B54" s="120">
        <v>275</v>
      </c>
      <c r="C54" s="120" t="str">
        <f t="shared" si="0"/>
        <v>Tandragee 275kV</v>
      </c>
      <c r="D54" s="176">
        <v>1.0009999999999999</v>
      </c>
      <c r="E54" s="176">
        <v>0.999</v>
      </c>
      <c r="F54" s="176">
        <v>1.0029999999999999</v>
      </c>
      <c r="G54" s="176">
        <v>1.0009999999999999</v>
      </c>
      <c r="H54" s="176">
        <v>1.0009999999999999</v>
      </c>
      <c r="I54" s="176">
        <v>1</v>
      </c>
      <c r="J54" s="176">
        <v>1.0029999999999999</v>
      </c>
      <c r="K54" s="176">
        <v>1.0029999999999999</v>
      </c>
      <c r="L54" s="176">
        <v>1.004</v>
      </c>
      <c r="M54" s="176">
        <v>1.004</v>
      </c>
      <c r="N54" s="176">
        <v>1.002</v>
      </c>
      <c r="O54" s="176">
        <v>1.002</v>
      </c>
      <c r="P54" s="176">
        <v>1.002</v>
      </c>
      <c r="Q54" s="176">
        <v>1.004</v>
      </c>
      <c r="R54" s="176">
        <v>0.999</v>
      </c>
      <c r="S54" s="176">
        <v>0.999</v>
      </c>
      <c r="T54" s="176">
        <v>0.995</v>
      </c>
      <c r="U54" s="176">
        <v>0.995</v>
      </c>
      <c r="V54" s="176">
        <v>0.997</v>
      </c>
      <c r="W54" s="176">
        <v>0.996</v>
      </c>
      <c r="X54" s="176">
        <v>0.998</v>
      </c>
      <c r="Y54" s="176">
        <v>0.998</v>
      </c>
      <c r="Z54" s="176">
        <v>0.998</v>
      </c>
      <c r="AA54" s="208">
        <v>0.999</v>
      </c>
      <c r="AB54" s="143"/>
      <c r="AC54" s="55"/>
    </row>
    <row r="55" spans="1:43" s="53" customFormat="1" ht="15.75" thickBot="1" x14ac:dyDescent="0.3">
      <c r="A55" s="84" t="s">
        <v>61</v>
      </c>
      <c r="B55" s="120">
        <v>110</v>
      </c>
      <c r="C55" s="120" t="str">
        <f t="shared" si="0"/>
        <v>Tamnamore 110kV</v>
      </c>
      <c r="D55" s="176">
        <v>0.998</v>
      </c>
      <c r="E55" s="176">
        <v>0.995</v>
      </c>
      <c r="F55" s="176">
        <v>1</v>
      </c>
      <c r="G55" s="176">
        <v>0.997</v>
      </c>
      <c r="H55" s="176">
        <v>0.998</v>
      </c>
      <c r="I55" s="176">
        <v>0.996</v>
      </c>
      <c r="J55" s="176">
        <v>1</v>
      </c>
      <c r="K55" s="176">
        <v>1</v>
      </c>
      <c r="L55" s="176">
        <v>1.0009999999999999</v>
      </c>
      <c r="M55" s="176">
        <v>1</v>
      </c>
      <c r="N55" s="176">
        <v>0.999</v>
      </c>
      <c r="O55" s="176">
        <v>0.999</v>
      </c>
      <c r="P55" s="176">
        <v>0.999</v>
      </c>
      <c r="Q55" s="176">
        <v>1</v>
      </c>
      <c r="R55" s="176">
        <v>0.995</v>
      </c>
      <c r="S55" s="176">
        <v>0.995</v>
      </c>
      <c r="T55" s="176">
        <v>0.99199999999999999</v>
      </c>
      <c r="U55" s="176">
        <v>0.99099999999999999</v>
      </c>
      <c r="V55" s="176">
        <v>0.99399999999999999</v>
      </c>
      <c r="W55" s="176">
        <v>0.99299999999999999</v>
      </c>
      <c r="X55" s="176">
        <v>0.995</v>
      </c>
      <c r="Y55" s="176">
        <v>0.99399999999999999</v>
      </c>
      <c r="Z55" s="176">
        <v>0.995</v>
      </c>
      <c r="AA55" s="208">
        <v>0.996</v>
      </c>
      <c r="AB55" s="143"/>
      <c r="AC55" s="55"/>
    </row>
    <row r="56" spans="1:43" s="53" customFormat="1" ht="15.75" thickBot="1" x14ac:dyDescent="0.3">
      <c r="A56" s="84" t="s">
        <v>61</v>
      </c>
      <c r="B56" s="120">
        <v>275</v>
      </c>
      <c r="C56" s="120" t="str">
        <f t="shared" si="0"/>
        <v>Tamnamore 275kV</v>
      </c>
      <c r="D56" s="176">
        <v>1.0009999999999999</v>
      </c>
      <c r="E56" s="176">
        <v>0.998</v>
      </c>
      <c r="F56" s="176">
        <v>1.0009999999999999</v>
      </c>
      <c r="G56" s="176">
        <v>0.997</v>
      </c>
      <c r="H56" s="176">
        <v>1</v>
      </c>
      <c r="I56" s="176">
        <v>0.997</v>
      </c>
      <c r="J56" s="176">
        <v>0.999</v>
      </c>
      <c r="K56" s="176">
        <v>1.0009999999999999</v>
      </c>
      <c r="L56" s="176">
        <v>0.999</v>
      </c>
      <c r="M56" s="176">
        <v>1.0009999999999999</v>
      </c>
      <c r="N56" s="176">
        <v>0.997</v>
      </c>
      <c r="O56" s="176">
        <v>0.998</v>
      </c>
      <c r="P56" s="176">
        <v>1</v>
      </c>
      <c r="Q56" s="176">
        <v>1.0009999999999999</v>
      </c>
      <c r="R56" s="176">
        <v>1.0009999999999999</v>
      </c>
      <c r="S56" s="176">
        <v>0.999</v>
      </c>
      <c r="T56" s="176">
        <v>0.998</v>
      </c>
      <c r="U56" s="176">
        <v>0.996</v>
      </c>
      <c r="V56" s="176">
        <v>1</v>
      </c>
      <c r="W56" s="176">
        <v>0.997</v>
      </c>
      <c r="X56" s="176">
        <v>1</v>
      </c>
      <c r="Y56" s="176">
        <v>0.999</v>
      </c>
      <c r="Z56" s="176">
        <v>0.999</v>
      </c>
      <c r="AA56" s="208">
        <v>0.995</v>
      </c>
      <c r="AB56" s="143"/>
      <c r="AC56" s="55"/>
    </row>
    <row r="57" spans="1:43" s="53" customFormat="1" ht="15.75" thickBot="1" x14ac:dyDescent="0.3">
      <c r="A57" s="84" t="s">
        <v>74</v>
      </c>
      <c r="B57" s="120">
        <v>110</v>
      </c>
      <c r="C57" s="120" t="str">
        <f t="shared" si="0"/>
        <v>Waringstown 110kV</v>
      </c>
      <c r="D57" s="176">
        <v>1.006</v>
      </c>
      <c r="E57" s="176">
        <v>1.0029999999999999</v>
      </c>
      <c r="F57" s="176">
        <v>1.008</v>
      </c>
      <c r="G57" s="176">
        <v>1.0049999999999999</v>
      </c>
      <c r="H57" s="176">
        <v>1.006</v>
      </c>
      <c r="I57" s="176">
        <v>1.004</v>
      </c>
      <c r="J57" s="176">
        <v>1.0089999999999999</v>
      </c>
      <c r="K57" s="176">
        <v>1.008</v>
      </c>
      <c r="L57" s="176">
        <v>1.0089999999999999</v>
      </c>
      <c r="M57" s="176">
        <v>1.008</v>
      </c>
      <c r="N57" s="176">
        <v>1.0069999999999999</v>
      </c>
      <c r="O57" s="176">
        <v>1.0069999999999999</v>
      </c>
      <c r="P57" s="176">
        <v>1.0069999999999999</v>
      </c>
      <c r="Q57" s="176">
        <v>1.008</v>
      </c>
      <c r="R57" s="176">
        <v>1.0029999999999999</v>
      </c>
      <c r="S57" s="176">
        <v>1.004</v>
      </c>
      <c r="T57" s="176">
        <v>0.999</v>
      </c>
      <c r="U57" s="176">
        <v>0.999</v>
      </c>
      <c r="V57" s="176">
        <v>1.0009999999999999</v>
      </c>
      <c r="W57" s="176">
        <v>1</v>
      </c>
      <c r="X57" s="176">
        <v>1.002</v>
      </c>
      <c r="Y57" s="176">
        <v>1.002</v>
      </c>
      <c r="Z57" s="176">
        <v>1.0029999999999999</v>
      </c>
      <c r="AA57" s="208">
        <v>1.0029999999999999</v>
      </c>
      <c r="AB57" s="143"/>
      <c r="AC57" s="55"/>
    </row>
    <row r="58" spans="1:43" ht="15.75" thickBot="1" x14ac:dyDescent="0.3">
      <c r="A58" s="109" t="s">
        <v>208</v>
      </c>
      <c r="B58" s="106">
        <v>110</v>
      </c>
      <c r="C58" s="120" t="str">
        <f t="shared" si="0"/>
        <v>Rasharkin 110kV</v>
      </c>
      <c r="D58" s="176">
        <v>0.98699999999999999</v>
      </c>
      <c r="E58" s="176">
        <v>0.98299999999999998</v>
      </c>
      <c r="F58" s="176">
        <v>0.99</v>
      </c>
      <c r="G58" s="176">
        <v>0.98599999999999999</v>
      </c>
      <c r="H58" s="176">
        <v>0.98799999999999999</v>
      </c>
      <c r="I58" s="176">
        <v>0.98499999999999999</v>
      </c>
      <c r="J58" s="176">
        <v>0.99199999999999999</v>
      </c>
      <c r="K58" s="176">
        <v>0.98899999999999999</v>
      </c>
      <c r="L58" s="176">
        <v>0.99099999999999999</v>
      </c>
      <c r="M58" s="176">
        <v>0.99</v>
      </c>
      <c r="N58" s="176">
        <v>0.98799999999999999</v>
      </c>
      <c r="O58" s="176">
        <v>0.98699999999999999</v>
      </c>
      <c r="P58" s="176">
        <v>0.98699999999999999</v>
      </c>
      <c r="Q58" s="176">
        <v>0.99</v>
      </c>
      <c r="R58" s="176">
        <v>0.98199999999999998</v>
      </c>
      <c r="S58" s="176">
        <v>0.98299999999999998</v>
      </c>
      <c r="T58" s="176">
        <v>0.97799999999999998</v>
      </c>
      <c r="U58" s="176">
        <v>0.98</v>
      </c>
      <c r="V58" s="176">
        <v>0.98099999999999998</v>
      </c>
      <c r="W58" s="176">
        <v>0.98099999999999998</v>
      </c>
      <c r="X58" s="176">
        <v>0.98299999999999998</v>
      </c>
      <c r="Y58" s="176">
        <v>0.98399999999999999</v>
      </c>
      <c r="Z58" s="176">
        <v>0.98499999999999999</v>
      </c>
      <c r="AA58" s="208">
        <v>0.98599999999999999</v>
      </c>
      <c r="AB58" s="145"/>
      <c r="AC58" s="55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</row>
    <row r="59" spans="1:43" ht="15.75" thickBot="1" x14ac:dyDescent="0.3">
      <c r="A59" s="109" t="s">
        <v>209</v>
      </c>
      <c r="B59" s="106">
        <v>110</v>
      </c>
      <c r="C59" s="120" t="str">
        <f t="shared" si="0"/>
        <v>Gort 110kV</v>
      </c>
      <c r="D59" s="176">
        <v>0.99</v>
      </c>
      <c r="E59" s="176">
        <v>0.98499999999999999</v>
      </c>
      <c r="F59" s="176">
        <v>0.99199999999999999</v>
      </c>
      <c r="G59" s="176">
        <v>0.98799999999999999</v>
      </c>
      <c r="H59" s="176">
        <v>0.99</v>
      </c>
      <c r="I59" s="176">
        <v>0.98699999999999999</v>
      </c>
      <c r="J59" s="176">
        <v>0.99299999999999999</v>
      </c>
      <c r="K59" s="176">
        <v>0.99099999999999999</v>
      </c>
      <c r="L59" s="176">
        <v>0.99299999999999999</v>
      </c>
      <c r="M59" s="176">
        <v>0.99099999999999999</v>
      </c>
      <c r="N59" s="176">
        <v>0.99099999999999999</v>
      </c>
      <c r="O59" s="176">
        <v>0.98899999999999999</v>
      </c>
      <c r="P59" s="176">
        <v>0.99099999999999999</v>
      </c>
      <c r="Q59" s="176">
        <v>0.99</v>
      </c>
      <c r="R59" s="176">
        <v>0.98599999999999999</v>
      </c>
      <c r="S59" s="176">
        <v>0.98499999999999999</v>
      </c>
      <c r="T59" s="176">
        <v>0.98299999999999998</v>
      </c>
      <c r="U59" s="176">
        <v>0.98199999999999998</v>
      </c>
      <c r="V59" s="176">
        <v>0.98499999999999999</v>
      </c>
      <c r="W59" s="176">
        <v>0.98199999999999998</v>
      </c>
      <c r="X59" s="176">
        <v>0.98599999999999999</v>
      </c>
      <c r="Y59" s="176">
        <v>0.98399999999999999</v>
      </c>
      <c r="Z59" s="176">
        <v>0.98699999999999999</v>
      </c>
      <c r="AA59" s="208">
        <v>0.98599999999999999</v>
      </c>
      <c r="AB59" s="145"/>
      <c r="AC59" s="55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</row>
    <row r="60" spans="1:43" ht="15.75" thickBot="1" x14ac:dyDescent="0.3">
      <c r="A60" s="93" t="s">
        <v>210</v>
      </c>
      <c r="B60" s="106">
        <v>110</v>
      </c>
      <c r="C60" s="120" t="str">
        <f t="shared" si="0"/>
        <v>Tremoge 110kV</v>
      </c>
      <c r="D60" s="176">
        <v>0.99</v>
      </c>
      <c r="E60" s="176">
        <v>0.98599999999999999</v>
      </c>
      <c r="F60" s="176">
        <v>0.99199999999999999</v>
      </c>
      <c r="G60" s="176">
        <v>0.98799999999999999</v>
      </c>
      <c r="H60" s="176">
        <v>0.99</v>
      </c>
      <c r="I60" s="176">
        <v>0.98699999999999999</v>
      </c>
      <c r="J60" s="176">
        <v>0.99299999999999999</v>
      </c>
      <c r="K60" s="176">
        <v>0.99099999999999999</v>
      </c>
      <c r="L60" s="176">
        <v>0.99299999999999999</v>
      </c>
      <c r="M60" s="176">
        <v>0.99199999999999999</v>
      </c>
      <c r="N60" s="176">
        <v>0.99099999999999999</v>
      </c>
      <c r="O60" s="176">
        <v>0.98899999999999999</v>
      </c>
      <c r="P60" s="176">
        <v>0.99099999999999999</v>
      </c>
      <c r="Q60" s="176">
        <v>0.99099999999999999</v>
      </c>
      <c r="R60" s="176">
        <v>0.98599999999999999</v>
      </c>
      <c r="S60" s="176">
        <v>0.98499999999999999</v>
      </c>
      <c r="T60" s="176">
        <v>0.98399999999999999</v>
      </c>
      <c r="U60" s="176">
        <v>0.98199999999999998</v>
      </c>
      <c r="V60" s="176">
        <v>0.98599999999999999</v>
      </c>
      <c r="W60" s="176">
        <v>0.98299999999999998</v>
      </c>
      <c r="X60" s="176">
        <v>0.98599999999999999</v>
      </c>
      <c r="Y60" s="176">
        <v>0.98499999999999999</v>
      </c>
      <c r="Z60" s="176">
        <v>0.98699999999999999</v>
      </c>
      <c r="AA60" s="208">
        <v>0.98599999999999999</v>
      </c>
      <c r="AB60" s="146"/>
      <c r="AC60" s="55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</row>
    <row r="61" spans="1:43" ht="15.75" thickBot="1" x14ac:dyDescent="0.3">
      <c r="A61" s="123" t="s">
        <v>252</v>
      </c>
      <c r="B61" s="122">
        <v>110</v>
      </c>
      <c r="C61" s="120" t="str">
        <f t="shared" si="0"/>
        <v>Brockaghboy 110kV</v>
      </c>
      <c r="D61" s="176">
        <v>0.98599999999999999</v>
      </c>
      <c r="E61" s="176">
        <v>0.98199999999999998</v>
      </c>
      <c r="F61" s="176">
        <v>0.98899999999999999</v>
      </c>
      <c r="G61" s="176">
        <v>0.98399999999999999</v>
      </c>
      <c r="H61" s="176">
        <v>0.98599999999999999</v>
      </c>
      <c r="I61" s="176">
        <v>0.98299999999999998</v>
      </c>
      <c r="J61" s="176">
        <v>0.99</v>
      </c>
      <c r="K61" s="176">
        <v>0.98799999999999999</v>
      </c>
      <c r="L61" s="176">
        <v>0.99</v>
      </c>
      <c r="M61" s="176">
        <v>0.98799999999999999</v>
      </c>
      <c r="N61" s="176">
        <v>0.98699999999999999</v>
      </c>
      <c r="O61" s="176">
        <v>0.98599999999999999</v>
      </c>
      <c r="P61" s="176">
        <v>0.98499999999999999</v>
      </c>
      <c r="Q61" s="176">
        <v>0.98799999999999999</v>
      </c>
      <c r="R61" s="176">
        <v>0.98</v>
      </c>
      <c r="S61" s="176">
        <v>0.98099999999999998</v>
      </c>
      <c r="T61" s="176">
        <v>0.97599999999999998</v>
      </c>
      <c r="U61" s="176">
        <v>0.97899999999999998</v>
      </c>
      <c r="V61" s="176">
        <v>0.98</v>
      </c>
      <c r="W61" s="176">
        <v>0.98</v>
      </c>
      <c r="X61" s="176">
        <v>0.98099999999999998</v>
      </c>
      <c r="Y61" s="176">
        <v>0.98199999999999998</v>
      </c>
      <c r="Z61" s="176">
        <v>0.98299999999999998</v>
      </c>
      <c r="AA61" s="208">
        <v>0.98399999999999999</v>
      </c>
    </row>
    <row r="62" spans="1:43" ht="15.75" thickBot="1" x14ac:dyDescent="0.3">
      <c r="A62" s="123" t="s">
        <v>253</v>
      </c>
      <c r="B62" s="122">
        <v>110</v>
      </c>
      <c r="C62" s="120" t="str">
        <f t="shared" si="0"/>
        <v>Curraghmulkin 110kV</v>
      </c>
      <c r="D62" s="176">
        <v>0.98499999999999999</v>
      </c>
      <c r="E62" s="176">
        <v>0.97899999999999998</v>
      </c>
      <c r="F62" s="176">
        <v>0.98799999999999999</v>
      </c>
      <c r="G62" s="176">
        <v>0.98199999999999998</v>
      </c>
      <c r="H62" s="176">
        <v>0.98499999999999999</v>
      </c>
      <c r="I62" s="176">
        <v>0.98099999999999998</v>
      </c>
      <c r="J62" s="176">
        <v>0.98899999999999999</v>
      </c>
      <c r="K62" s="176">
        <v>0.98499999999999999</v>
      </c>
      <c r="L62" s="176">
        <v>0.98899999999999999</v>
      </c>
      <c r="M62" s="176">
        <v>0.98499999999999999</v>
      </c>
      <c r="N62" s="176">
        <v>0.98599999999999999</v>
      </c>
      <c r="O62" s="176">
        <v>0.98199999999999998</v>
      </c>
      <c r="P62" s="176">
        <v>0.98599999999999999</v>
      </c>
      <c r="Q62" s="176">
        <v>0.98399999999999999</v>
      </c>
      <c r="R62" s="176">
        <v>0.98099999999999998</v>
      </c>
      <c r="S62" s="176">
        <v>0.97799999999999998</v>
      </c>
      <c r="T62" s="176">
        <v>0.97799999999999998</v>
      </c>
      <c r="U62" s="176">
        <v>0.97499999999999998</v>
      </c>
      <c r="V62" s="176">
        <v>0.98</v>
      </c>
      <c r="W62" s="176">
        <v>0.97499999999999998</v>
      </c>
      <c r="X62" s="176">
        <v>0.98099999999999998</v>
      </c>
      <c r="Y62" s="176">
        <v>0.97799999999999998</v>
      </c>
      <c r="Z62" s="176">
        <v>0.98199999999999998</v>
      </c>
      <c r="AA62" s="208">
        <v>0.97899999999999998</v>
      </c>
    </row>
    <row r="63" spans="1:43" ht="15.75" thickBot="1" x14ac:dyDescent="0.3">
      <c r="A63" s="123" t="s">
        <v>254</v>
      </c>
      <c r="B63" s="122">
        <v>110</v>
      </c>
      <c r="C63" s="120" t="str">
        <f t="shared" si="0"/>
        <v>Omagh South 110kV</v>
      </c>
      <c r="D63" s="176">
        <v>0.98699999999999999</v>
      </c>
      <c r="E63" s="176">
        <v>0.98099999999999998</v>
      </c>
      <c r="F63" s="176">
        <v>0.99</v>
      </c>
      <c r="G63" s="176">
        <v>0.98399999999999999</v>
      </c>
      <c r="H63" s="176">
        <v>0.98699999999999999</v>
      </c>
      <c r="I63" s="176">
        <v>0.98199999999999998</v>
      </c>
      <c r="J63" s="176">
        <v>0.99099999999999999</v>
      </c>
      <c r="K63" s="176">
        <v>0.98599999999999999</v>
      </c>
      <c r="L63" s="176">
        <v>0.99099999999999999</v>
      </c>
      <c r="M63" s="176">
        <v>0.98699999999999999</v>
      </c>
      <c r="N63" s="176">
        <v>0.98799999999999999</v>
      </c>
      <c r="O63" s="176">
        <v>0.98399999999999999</v>
      </c>
      <c r="P63" s="176">
        <v>0.98699999999999999</v>
      </c>
      <c r="Q63" s="176">
        <v>0.98599999999999999</v>
      </c>
      <c r="R63" s="176">
        <v>0.98299999999999998</v>
      </c>
      <c r="S63" s="176">
        <v>0.98</v>
      </c>
      <c r="T63" s="176">
        <v>0.98</v>
      </c>
      <c r="U63" s="176">
        <v>0.97699999999999998</v>
      </c>
      <c r="V63" s="176">
        <v>0.98199999999999998</v>
      </c>
      <c r="W63" s="176">
        <v>0.97699999999999998</v>
      </c>
      <c r="X63" s="176">
        <v>0.98299999999999998</v>
      </c>
      <c r="Y63" s="176">
        <v>0.98</v>
      </c>
      <c r="Z63" s="176">
        <v>0.98399999999999999</v>
      </c>
      <c r="AA63" s="208">
        <v>0.98099999999999998</v>
      </c>
    </row>
    <row r="64" spans="1:43" ht="15.75" thickBot="1" x14ac:dyDescent="0.3">
      <c r="A64" s="125" t="s">
        <v>255</v>
      </c>
      <c r="B64" s="124">
        <v>110</v>
      </c>
      <c r="C64" s="83" t="str">
        <f t="shared" si="0"/>
        <v>Slieve Kirk 110kV</v>
      </c>
      <c r="D64" s="209">
        <v>0.98299999999999998</v>
      </c>
      <c r="E64" s="209">
        <v>0.97899999999999998</v>
      </c>
      <c r="F64" s="209">
        <v>0.98499999999999999</v>
      </c>
      <c r="G64" s="209">
        <v>0.98099999999999998</v>
      </c>
      <c r="H64" s="209">
        <v>0.98299999999999998</v>
      </c>
      <c r="I64" s="209">
        <v>0.98</v>
      </c>
      <c r="J64" s="209">
        <v>0.98699999999999999</v>
      </c>
      <c r="K64" s="209">
        <v>0.98499999999999999</v>
      </c>
      <c r="L64" s="209">
        <v>0.98599999999999999</v>
      </c>
      <c r="M64" s="209">
        <v>0.98499999999999999</v>
      </c>
      <c r="N64" s="209">
        <v>0.98499999999999999</v>
      </c>
      <c r="O64" s="209">
        <v>0.98299999999999998</v>
      </c>
      <c r="P64" s="209">
        <v>0.98599999999999999</v>
      </c>
      <c r="Q64" s="209">
        <v>0.98499999999999999</v>
      </c>
      <c r="R64" s="209">
        <v>0.97899999999999998</v>
      </c>
      <c r="S64" s="209">
        <v>0.97799999999999998</v>
      </c>
      <c r="T64" s="209">
        <v>0.97899999999999998</v>
      </c>
      <c r="U64" s="209">
        <v>0.97799999999999998</v>
      </c>
      <c r="V64" s="209">
        <v>0.98199999999999998</v>
      </c>
      <c r="W64" s="209">
        <v>0.97899999999999998</v>
      </c>
      <c r="X64" s="209">
        <v>0.98499999999999999</v>
      </c>
      <c r="Y64" s="209">
        <v>0.98299999999999998</v>
      </c>
      <c r="Z64" s="209">
        <v>0.98599999999999999</v>
      </c>
      <c r="AA64" s="210">
        <v>0.98299999999999998</v>
      </c>
    </row>
    <row r="66" spans="1:27" x14ac:dyDescent="0.25"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5.75" customHeight="1" x14ac:dyDescent="0.25">
      <c r="A67" s="206"/>
      <c r="B67" s="207"/>
      <c r="C67" s="207"/>
      <c r="D67" s="207"/>
      <c r="E67" s="207"/>
      <c r="F67" s="207"/>
      <c r="G67" s="207"/>
      <c r="H67" s="207"/>
      <c r="I67" s="207"/>
      <c r="J67" s="207"/>
      <c r="K67" s="207"/>
      <c r="L67" s="207"/>
    </row>
  </sheetData>
  <mergeCells count="20">
    <mergeCell ref="L2:S2"/>
    <mergeCell ref="D3:E3"/>
    <mergeCell ref="X3:Y3"/>
    <mergeCell ref="F3:G3"/>
    <mergeCell ref="H3:I3"/>
    <mergeCell ref="J3:K3"/>
    <mergeCell ref="L3:M3"/>
    <mergeCell ref="N3:O3"/>
    <mergeCell ref="A1:AA1"/>
    <mergeCell ref="A2:A4"/>
    <mergeCell ref="B2:B4"/>
    <mergeCell ref="Z3:AA3"/>
    <mergeCell ref="P3:Q3"/>
    <mergeCell ref="R3:S3"/>
    <mergeCell ref="T2:W2"/>
    <mergeCell ref="X2:AA2"/>
    <mergeCell ref="T3:U3"/>
    <mergeCell ref="V3:W3"/>
    <mergeCell ref="D2:G2"/>
    <mergeCell ref="H2:K2"/>
  </mergeCells>
  <phoneticPr fontId="43" type="noConversion"/>
  <pageMargins left="0.75" right="0.75" top="1" bottom="1" header="0.5" footer="0.5"/>
  <pageSetup paperSize="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E151"/>
  <sheetViews>
    <sheetView zoomScale="70" zoomScaleNormal="70" workbookViewId="0">
      <pane xSplit="1" ySplit="4" topLeftCell="B5" activePane="bottomRight" state="frozen"/>
      <selection activeCell="C67" sqref="C67"/>
      <selection pane="topRight" activeCell="C67" sqref="C67"/>
      <selection pane="bottomLeft" activeCell="C67" sqref="C67"/>
      <selection pane="bottomRight" activeCell="AB79" sqref="A1:AB79"/>
    </sheetView>
  </sheetViews>
  <sheetFormatPr defaultRowHeight="15" x14ac:dyDescent="0.25"/>
  <cols>
    <col min="1" max="1" width="37.140625" style="1" customWidth="1"/>
    <col min="2" max="2" width="14.7109375" style="1" customWidth="1"/>
    <col min="3" max="3" width="16.28515625" style="1" customWidth="1"/>
    <col min="4" max="4" width="31.42578125" style="1" customWidth="1"/>
    <col min="5" max="6" width="12.85546875" style="1" bestFit="1" customWidth="1"/>
    <col min="7" max="8" width="12.42578125" style="1" bestFit="1" customWidth="1"/>
    <col min="9" max="9" width="11.5703125" style="1" bestFit="1" customWidth="1"/>
    <col min="10" max="10" width="12.85546875" style="1" bestFit="1" customWidth="1"/>
    <col min="11" max="11" width="11.5703125" style="1" bestFit="1" customWidth="1"/>
    <col min="12" max="12" width="12.85546875" style="1" bestFit="1" customWidth="1"/>
    <col min="13" max="13" width="12" style="1" bestFit="1" customWidth="1"/>
    <col min="14" max="14" width="12.85546875" style="1" bestFit="1" customWidth="1"/>
    <col min="15" max="15" width="12.42578125" style="1" bestFit="1" customWidth="1"/>
    <col min="16" max="16" width="12.85546875" style="1" bestFit="1" customWidth="1"/>
    <col min="17" max="17" width="12.42578125" style="1" bestFit="1" customWidth="1"/>
    <col min="18" max="24" width="12.85546875" style="1" bestFit="1" customWidth="1"/>
    <col min="25" max="26" width="12.42578125" style="1" bestFit="1" customWidth="1"/>
    <col min="27" max="28" width="12.85546875" style="1" bestFit="1" customWidth="1"/>
    <col min="29" max="29" width="19.7109375" style="1" customWidth="1"/>
    <col min="30" max="31" width="9.140625" style="14"/>
    <col min="32" max="16384" width="9.140625" style="1"/>
  </cols>
  <sheetData>
    <row r="1" spans="1:31" ht="15.75" thickBot="1" x14ac:dyDescent="0.3">
      <c r="A1" s="324" t="s">
        <v>304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6"/>
      <c r="AD1" s="1"/>
      <c r="AE1" s="1"/>
    </row>
    <row r="2" spans="1:31" ht="15" customHeight="1" thickBot="1" x14ac:dyDescent="0.3">
      <c r="A2" s="327" t="s">
        <v>58</v>
      </c>
      <c r="B2" s="330" t="s">
        <v>37</v>
      </c>
      <c r="C2" s="330"/>
      <c r="D2" s="332" t="s">
        <v>38</v>
      </c>
      <c r="E2" s="335" t="s">
        <v>39</v>
      </c>
      <c r="F2" s="336"/>
      <c r="G2" s="336"/>
      <c r="H2" s="336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8"/>
      <c r="AD2" s="1"/>
      <c r="AE2" s="1"/>
    </row>
    <row r="3" spans="1:31" ht="15" customHeight="1" thickBot="1" x14ac:dyDescent="0.3">
      <c r="A3" s="328"/>
      <c r="B3" s="331"/>
      <c r="C3" s="331"/>
      <c r="D3" s="333"/>
      <c r="E3" s="322" t="s">
        <v>289</v>
      </c>
      <c r="F3" s="323"/>
      <c r="G3" s="311" t="s">
        <v>290</v>
      </c>
      <c r="H3" s="311"/>
      <c r="I3" s="311" t="s">
        <v>291</v>
      </c>
      <c r="J3" s="311"/>
      <c r="K3" s="311" t="s">
        <v>292</v>
      </c>
      <c r="L3" s="312"/>
      <c r="M3" s="311" t="s">
        <v>293</v>
      </c>
      <c r="N3" s="312"/>
      <c r="O3" s="311" t="s">
        <v>294</v>
      </c>
      <c r="P3" s="312"/>
      <c r="Q3" s="311" t="s">
        <v>295</v>
      </c>
      <c r="R3" s="312"/>
      <c r="S3" s="311" t="s">
        <v>296</v>
      </c>
      <c r="T3" s="312"/>
      <c r="U3" s="311" t="s">
        <v>297</v>
      </c>
      <c r="V3" s="312"/>
      <c r="W3" s="311" t="s">
        <v>298</v>
      </c>
      <c r="X3" s="312"/>
      <c r="Y3" s="311" t="s">
        <v>299</v>
      </c>
      <c r="Z3" s="312"/>
      <c r="AA3" s="311" t="s">
        <v>300</v>
      </c>
      <c r="AB3" s="312"/>
      <c r="AD3" s="1"/>
      <c r="AE3" s="1"/>
    </row>
    <row r="4" spans="1:31" ht="15.75" thickBot="1" x14ac:dyDescent="0.3">
      <c r="A4" s="329"/>
      <c r="B4" s="114" t="s">
        <v>64</v>
      </c>
      <c r="C4" s="88" t="s">
        <v>65</v>
      </c>
      <c r="D4" s="334"/>
      <c r="E4" s="189" t="s">
        <v>35</v>
      </c>
      <c r="F4" s="189" t="s">
        <v>36</v>
      </c>
      <c r="G4" s="189" t="s">
        <v>35</v>
      </c>
      <c r="H4" s="189" t="s">
        <v>36</v>
      </c>
      <c r="I4" s="189" t="s">
        <v>35</v>
      </c>
      <c r="J4" s="189" t="s">
        <v>36</v>
      </c>
      <c r="K4" s="189" t="s">
        <v>35</v>
      </c>
      <c r="L4" s="189" t="s">
        <v>36</v>
      </c>
      <c r="M4" s="189" t="s">
        <v>35</v>
      </c>
      <c r="N4" s="189" t="s">
        <v>36</v>
      </c>
      <c r="O4" s="189" t="s">
        <v>35</v>
      </c>
      <c r="P4" s="189" t="s">
        <v>36</v>
      </c>
      <c r="Q4" s="189" t="s">
        <v>35</v>
      </c>
      <c r="R4" s="189" t="s">
        <v>36</v>
      </c>
      <c r="S4" s="189" t="s">
        <v>35</v>
      </c>
      <c r="T4" s="189" t="s">
        <v>36</v>
      </c>
      <c r="U4" s="189" t="s">
        <v>35</v>
      </c>
      <c r="V4" s="189" t="s">
        <v>36</v>
      </c>
      <c r="W4" s="189" t="s">
        <v>35</v>
      </c>
      <c r="X4" s="189" t="s">
        <v>36</v>
      </c>
      <c r="Y4" s="189" t="s">
        <v>35</v>
      </c>
      <c r="Z4" s="189" t="s">
        <v>36</v>
      </c>
      <c r="AA4" s="189" t="s">
        <v>35</v>
      </c>
      <c r="AB4" s="189" t="s">
        <v>36</v>
      </c>
      <c r="AD4" s="1"/>
      <c r="AE4" s="1"/>
    </row>
    <row r="5" spans="1:31" s="53" customFormat="1" ht="15.75" thickBot="1" x14ac:dyDescent="0.3">
      <c r="A5" s="129" t="s">
        <v>109</v>
      </c>
      <c r="B5" s="108" t="s">
        <v>110</v>
      </c>
      <c r="C5" s="64" t="s">
        <v>101</v>
      </c>
      <c r="D5" s="57" t="s">
        <v>143</v>
      </c>
      <c r="E5" s="65">
        <f>VLOOKUP($D5,'NI TLAFs 2018-19'!$C$5:$AA$64,2,FALSE)</f>
        <v>0.999</v>
      </c>
      <c r="F5" s="66">
        <f>VLOOKUP($D5,'NI TLAFs 2018-19'!$C$5:$AA$64,3,FALSE)</f>
        <v>0.998</v>
      </c>
      <c r="G5" s="66">
        <f>VLOOKUP($D5,'NI TLAFs 2018-19'!$C$5:$AA$64,4,FALSE)</f>
        <v>1.0009999999999999</v>
      </c>
      <c r="H5" s="66">
        <f>VLOOKUP($D5,'NI TLAFs 2018-19'!$C$5:$AA$64,5,FALSE)</f>
        <v>1</v>
      </c>
      <c r="I5" s="66">
        <f>VLOOKUP($D5,'NI TLAFs 2018-19'!$C$5:$AA$64,6,FALSE)</f>
        <v>0.999</v>
      </c>
      <c r="J5" s="66">
        <f>VLOOKUP($D5,'NI TLAFs 2018-19'!$C$5:$AA$64,7,FALSE)</f>
        <v>0.999</v>
      </c>
      <c r="K5" s="66">
        <f>VLOOKUP($D5,'NI TLAFs 2018-19'!$C$5:$AA$64,8,FALSE)</f>
        <v>1.0009999999999999</v>
      </c>
      <c r="L5" s="66">
        <f>VLOOKUP($D5,'NI TLAFs 2018-19'!$C$5:$AA$64,9,FALSE)</f>
        <v>1.0029999999999999</v>
      </c>
      <c r="M5" s="66">
        <f>VLOOKUP($D5,'NI TLAFs 2018-19'!$C$5:$AA$64,10,FALSE)</f>
        <v>1.002</v>
      </c>
      <c r="N5" s="66">
        <f>VLOOKUP($D5,'NI TLAFs 2018-19'!$C$5:$AA$64,11,FALSE)</f>
        <v>1.004</v>
      </c>
      <c r="O5" s="66">
        <f>VLOOKUP($D5,'NI TLAFs 2018-19'!$C$5:$AA$64,12,FALSE)</f>
        <v>1.0009999999999999</v>
      </c>
      <c r="P5" s="66">
        <f>VLOOKUP($D5,'NI TLAFs 2018-19'!$C$5:$AA$64,13,FALSE)</f>
        <v>1.002</v>
      </c>
      <c r="Q5" s="66">
        <f>VLOOKUP($D5,'NI TLAFs 2018-19'!$C$5:$AA$64,14,FALSE)</f>
        <v>0.999</v>
      </c>
      <c r="R5" s="66">
        <f>VLOOKUP($D5,'NI TLAFs 2018-19'!$C$5:$AA$64,15,FALSE)</f>
        <v>1.0029999999999999</v>
      </c>
      <c r="S5" s="66">
        <f>VLOOKUP($D5,'NI TLAFs 2018-19'!$C$5:$AA$64,16,FALSE)</f>
        <v>0.995</v>
      </c>
      <c r="T5" s="66">
        <f>VLOOKUP($D5,'NI TLAFs 2018-19'!$C$5:$AA$64,17,FALSE)</f>
        <v>0.998</v>
      </c>
      <c r="U5" s="66">
        <f>VLOOKUP($D5,'NI TLAFs 2018-19'!$C$5:$AA$64,18,FALSE)</f>
        <v>0.99099999999999999</v>
      </c>
      <c r="V5" s="66">
        <f>VLOOKUP($D5,'NI TLAFs 2018-19'!$C$5:$AA$64,19,FALSE)</f>
        <v>0.99299999999999999</v>
      </c>
      <c r="W5" s="66">
        <f>VLOOKUP($D5,'NI TLAFs 2018-19'!$C$5:$AA$64,20,FALSE)</f>
        <v>0.99399999999999999</v>
      </c>
      <c r="X5" s="66">
        <f>VLOOKUP($D5,'NI TLAFs 2018-19'!$C$5:$AA$64,21,FALSE)</f>
        <v>0.995</v>
      </c>
      <c r="Y5" s="66">
        <f>VLOOKUP($D5,'NI TLAFs 2018-19'!$C$5:$AA$64,22,FALSE)</f>
        <v>0.99299999999999999</v>
      </c>
      <c r="Z5" s="66">
        <f>VLOOKUP($D5,'NI TLAFs 2018-19'!$C$5:$AA$64,23,FALSE)</f>
        <v>0.996</v>
      </c>
      <c r="AA5" s="66">
        <f>VLOOKUP($D5,'NI TLAFs 2018-19'!$C$5:$AA$64,24,FALSE)</f>
        <v>0.99399999999999999</v>
      </c>
      <c r="AB5" s="67">
        <f>VLOOKUP($D5,'NI TLAFs 2018-19'!$C$5:$AA$64,25,FALSE)</f>
        <v>0.997</v>
      </c>
    </row>
    <row r="6" spans="1:31" s="53" customFormat="1" ht="15.75" thickBot="1" x14ac:dyDescent="0.3">
      <c r="A6" s="127" t="s">
        <v>109</v>
      </c>
      <c r="B6" s="74" t="s">
        <v>111</v>
      </c>
      <c r="C6" s="50" t="s">
        <v>77</v>
      </c>
      <c r="D6" s="58" t="s">
        <v>143</v>
      </c>
      <c r="E6" s="65">
        <f>VLOOKUP($D6,'NI TLAFs 2018-19'!$C$5:$AA$64,2,FALSE)</f>
        <v>0.999</v>
      </c>
      <c r="F6" s="66">
        <f>VLOOKUP($D6,'NI TLAFs 2018-19'!$C$5:$AA$64,3,FALSE)</f>
        <v>0.998</v>
      </c>
      <c r="G6" s="66">
        <f>VLOOKUP($D6,'NI TLAFs 2018-19'!$C$5:$AA$64,4,FALSE)</f>
        <v>1.0009999999999999</v>
      </c>
      <c r="H6" s="66">
        <f>VLOOKUP($D6,'NI TLAFs 2018-19'!$C$5:$AA$64,5,FALSE)</f>
        <v>1</v>
      </c>
      <c r="I6" s="66">
        <f>VLOOKUP($D6,'NI TLAFs 2018-19'!$C$5:$AA$64,6,FALSE)</f>
        <v>0.999</v>
      </c>
      <c r="J6" s="66">
        <f>VLOOKUP($D6,'NI TLAFs 2018-19'!$C$5:$AA$64,7,FALSE)</f>
        <v>0.999</v>
      </c>
      <c r="K6" s="66">
        <f>VLOOKUP($D6,'NI TLAFs 2018-19'!$C$5:$AA$64,8,FALSE)</f>
        <v>1.0009999999999999</v>
      </c>
      <c r="L6" s="66">
        <f>VLOOKUP($D6,'NI TLAFs 2018-19'!$C$5:$AA$64,9,FALSE)</f>
        <v>1.0029999999999999</v>
      </c>
      <c r="M6" s="66">
        <f>VLOOKUP($D6,'NI TLAFs 2018-19'!$C$5:$AA$64,10,FALSE)</f>
        <v>1.002</v>
      </c>
      <c r="N6" s="66">
        <f>VLOOKUP($D6,'NI TLAFs 2018-19'!$C$5:$AA$64,11,FALSE)</f>
        <v>1.004</v>
      </c>
      <c r="O6" s="66">
        <f>VLOOKUP($D6,'NI TLAFs 2018-19'!$C$5:$AA$64,12,FALSE)</f>
        <v>1.0009999999999999</v>
      </c>
      <c r="P6" s="66">
        <f>VLOOKUP($D6,'NI TLAFs 2018-19'!$C$5:$AA$64,13,FALSE)</f>
        <v>1.002</v>
      </c>
      <c r="Q6" s="66">
        <f>VLOOKUP($D6,'NI TLAFs 2018-19'!$C$5:$AA$64,14,FALSE)</f>
        <v>0.999</v>
      </c>
      <c r="R6" s="66">
        <f>VLOOKUP($D6,'NI TLAFs 2018-19'!$C$5:$AA$64,15,FALSE)</f>
        <v>1.0029999999999999</v>
      </c>
      <c r="S6" s="66">
        <f>VLOOKUP($D6,'NI TLAFs 2018-19'!$C$5:$AA$64,16,FALSE)</f>
        <v>0.995</v>
      </c>
      <c r="T6" s="66">
        <f>VLOOKUP($D6,'NI TLAFs 2018-19'!$C$5:$AA$64,17,FALSE)</f>
        <v>0.998</v>
      </c>
      <c r="U6" s="66">
        <f>VLOOKUP($D6,'NI TLAFs 2018-19'!$C$5:$AA$64,18,FALSE)</f>
        <v>0.99099999999999999</v>
      </c>
      <c r="V6" s="66">
        <f>VLOOKUP($D6,'NI TLAFs 2018-19'!$C$5:$AA$64,19,FALSE)</f>
        <v>0.99299999999999999</v>
      </c>
      <c r="W6" s="66">
        <f>VLOOKUP($D6,'NI TLAFs 2018-19'!$C$5:$AA$64,20,FALSE)</f>
        <v>0.99399999999999999</v>
      </c>
      <c r="X6" s="66">
        <f>VLOOKUP($D6,'NI TLAFs 2018-19'!$C$5:$AA$64,21,FALSE)</f>
        <v>0.995</v>
      </c>
      <c r="Y6" s="66">
        <f>VLOOKUP($D6,'NI TLAFs 2018-19'!$C$5:$AA$64,22,FALSE)</f>
        <v>0.99299999999999999</v>
      </c>
      <c r="Z6" s="66">
        <f>VLOOKUP($D6,'NI TLAFs 2018-19'!$C$5:$AA$64,23,FALSE)</f>
        <v>0.996</v>
      </c>
      <c r="AA6" s="66">
        <f>VLOOKUP($D6,'NI TLAFs 2018-19'!$C$5:$AA$64,24,FALSE)</f>
        <v>0.99399999999999999</v>
      </c>
      <c r="AB6" s="67">
        <f>VLOOKUP($D6,'NI TLAFs 2018-19'!$C$5:$AA$64,25,FALSE)</f>
        <v>0.997</v>
      </c>
    </row>
    <row r="7" spans="1:31" s="53" customFormat="1" ht="15.75" thickBot="1" x14ac:dyDescent="0.3">
      <c r="A7" s="127" t="s">
        <v>109</v>
      </c>
      <c r="B7" s="74" t="s">
        <v>112</v>
      </c>
      <c r="C7" s="50" t="s">
        <v>113</v>
      </c>
      <c r="D7" s="58" t="s">
        <v>144</v>
      </c>
      <c r="E7" s="65">
        <f>VLOOKUP($D7,'NI TLAFs 2018-19'!$C$5:$AA$64,2,FALSE)</f>
        <v>0.996</v>
      </c>
      <c r="F7" s="66">
        <f>VLOOKUP($D7,'NI TLAFs 2018-19'!$C$5:$AA$64,3,FALSE)</f>
        <v>0.995</v>
      </c>
      <c r="G7" s="66">
        <f>VLOOKUP($D7,'NI TLAFs 2018-19'!$C$5:$AA$64,4,FALSE)</f>
        <v>0.998</v>
      </c>
      <c r="H7" s="66">
        <f>VLOOKUP($D7,'NI TLAFs 2018-19'!$C$5:$AA$64,5,FALSE)</f>
        <v>0.997</v>
      </c>
      <c r="I7" s="66">
        <f>VLOOKUP($D7,'NI TLAFs 2018-19'!$C$5:$AA$64,6,FALSE)</f>
        <v>0.996</v>
      </c>
      <c r="J7" s="66">
        <f>VLOOKUP($D7,'NI TLAFs 2018-19'!$C$5:$AA$64,7,FALSE)</f>
        <v>0.996</v>
      </c>
      <c r="K7" s="66">
        <f>VLOOKUP($D7,'NI TLAFs 2018-19'!$C$5:$AA$64,8,FALSE)</f>
        <v>0.998</v>
      </c>
      <c r="L7" s="66">
        <f>VLOOKUP($D7,'NI TLAFs 2018-19'!$C$5:$AA$64,9,FALSE)</f>
        <v>1</v>
      </c>
      <c r="M7" s="66">
        <f>VLOOKUP($D7,'NI TLAFs 2018-19'!$C$5:$AA$64,10,FALSE)</f>
        <v>0.999</v>
      </c>
      <c r="N7" s="66">
        <f>VLOOKUP($D7,'NI TLAFs 2018-19'!$C$5:$AA$64,11,FALSE)</f>
        <v>1.0009999999999999</v>
      </c>
      <c r="O7" s="66">
        <f>VLOOKUP($D7,'NI TLAFs 2018-19'!$C$5:$AA$64,12,FALSE)</f>
        <v>0.999</v>
      </c>
      <c r="P7" s="66">
        <f>VLOOKUP($D7,'NI TLAFs 2018-19'!$C$5:$AA$64,13,FALSE)</f>
        <v>1.0009999999999999</v>
      </c>
      <c r="Q7" s="66">
        <f>VLOOKUP($D7,'NI TLAFs 2018-19'!$C$5:$AA$64,14,FALSE)</f>
        <v>0.996</v>
      </c>
      <c r="R7" s="66">
        <f>VLOOKUP($D7,'NI TLAFs 2018-19'!$C$5:$AA$64,15,FALSE)</f>
        <v>1</v>
      </c>
      <c r="S7" s="66">
        <f>VLOOKUP($D7,'NI TLAFs 2018-19'!$C$5:$AA$64,16,FALSE)</f>
        <v>0.99099999999999999</v>
      </c>
      <c r="T7" s="66">
        <f>VLOOKUP($D7,'NI TLAFs 2018-19'!$C$5:$AA$64,17,FALSE)</f>
        <v>0.99399999999999999</v>
      </c>
      <c r="U7" s="66">
        <f>VLOOKUP($D7,'NI TLAFs 2018-19'!$C$5:$AA$64,18,FALSE)</f>
        <v>0.98799999999999999</v>
      </c>
      <c r="V7" s="66">
        <f>VLOOKUP($D7,'NI TLAFs 2018-19'!$C$5:$AA$64,19,FALSE)</f>
        <v>0.99</v>
      </c>
      <c r="W7" s="66">
        <f>VLOOKUP($D7,'NI TLAFs 2018-19'!$C$5:$AA$64,20,FALSE)</f>
        <v>0.99</v>
      </c>
      <c r="X7" s="66">
        <f>VLOOKUP($D7,'NI TLAFs 2018-19'!$C$5:$AA$64,21,FALSE)</f>
        <v>0.99099999999999999</v>
      </c>
      <c r="Y7" s="66">
        <f>VLOOKUP($D7,'NI TLAFs 2018-19'!$C$5:$AA$64,22,FALSE)</f>
        <v>0.98899999999999999</v>
      </c>
      <c r="Z7" s="66">
        <f>VLOOKUP($D7,'NI TLAFs 2018-19'!$C$5:$AA$64,23,FALSE)</f>
        <v>0.99199999999999999</v>
      </c>
      <c r="AA7" s="66">
        <f>VLOOKUP($D7,'NI TLAFs 2018-19'!$C$5:$AA$64,24,FALSE)</f>
        <v>0.99</v>
      </c>
      <c r="AB7" s="67">
        <f>VLOOKUP($D7,'NI TLAFs 2018-19'!$C$5:$AA$64,25,FALSE)</f>
        <v>0.99299999999999999</v>
      </c>
    </row>
    <row r="8" spans="1:31" s="53" customFormat="1" ht="15.75" thickBot="1" x14ac:dyDescent="0.3">
      <c r="A8" s="127" t="s">
        <v>109</v>
      </c>
      <c r="B8" s="74" t="s">
        <v>114</v>
      </c>
      <c r="C8" s="50" t="s">
        <v>115</v>
      </c>
      <c r="D8" s="58" t="s">
        <v>144</v>
      </c>
      <c r="E8" s="65">
        <f>VLOOKUP($D8,'NI TLAFs 2018-19'!$C$5:$AA$64,2,FALSE)</f>
        <v>0.996</v>
      </c>
      <c r="F8" s="66">
        <f>VLOOKUP($D8,'NI TLAFs 2018-19'!$C$5:$AA$64,3,FALSE)</f>
        <v>0.995</v>
      </c>
      <c r="G8" s="66">
        <f>VLOOKUP($D8,'NI TLAFs 2018-19'!$C$5:$AA$64,4,FALSE)</f>
        <v>0.998</v>
      </c>
      <c r="H8" s="66">
        <f>VLOOKUP($D8,'NI TLAFs 2018-19'!$C$5:$AA$64,5,FALSE)</f>
        <v>0.997</v>
      </c>
      <c r="I8" s="66">
        <f>VLOOKUP($D8,'NI TLAFs 2018-19'!$C$5:$AA$64,6,FALSE)</f>
        <v>0.996</v>
      </c>
      <c r="J8" s="66">
        <f>VLOOKUP($D8,'NI TLAFs 2018-19'!$C$5:$AA$64,7,FALSE)</f>
        <v>0.996</v>
      </c>
      <c r="K8" s="66">
        <f>VLOOKUP($D8,'NI TLAFs 2018-19'!$C$5:$AA$64,8,FALSE)</f>
        <v>0.998</v>
      </c>
      <c r="L8" s="66">
        <f>VLOOKUP($D8,'NI TLAFs 2018-19'!$C$5:$AA$64,9,FALSE)</f>
        <v>1</v>
      </c>
      <c r="M8" s="66">
        <f>VLOOKUP($D8,'NI TLAFs 2018-19'!$C$5:$AA$64,10,FALSE)</f>
        <v>0.999</v>
      </c>
      <c r="N8" s="66">
        <f>VLOOKUP($D8,'NI TLAFs 2018-19'!$C$5:$AA$64,11,FALSE)</f>
        <v>1.0009999999999999</v>
      </c>
      <c r="O8" s="66">
        <f>VLOOKUP($D8,'NI TLAFs 2018-19'!$C$5:$AA$64,12,FALSE)</f>
        <v>0.999</v>
      </c>
      <c r="P8" s="66">
        <f>VLOOKUP($D8,'NI TLAFs 2018-19'!$C$5:$AA$64,13,FALSE)</f>
        <v>1.0009999999999999</v>
      </c>
      <c r="Q8" s="66">
        <f>VLOOKUP($D8,'NI TLAFs 2018-19'!$C$5:$AA$64,14,FALSE)</f>
        <v>0.996</v>
      </c>
      <c r="R8" s="66">
        <f>VLOOKUP($D8,'NI TLAFs 2018-19'!$C$5:$AA$64,15,FALSE)</f>
        <v>1</v>
      </c>
      <c r="S8" s="66">
        <f>VLOOKUP($D8,'NI TLAFs 2018-19'!$C$5:$AA$64,16,FALSE)</f>
        <v>0.99099999999999999</v>
      </c>
      <c r="T8" s="66">
        <f>VLOOKUP($D8,'NI TLAFs 2018-19'!$C$5:$AA$64,17,FALSE)</f>
        <v>0.99399999999999999</v>
      </c>
      <c r="U8" s="66">
        <f>VLOOKUP($D8,'NI TLAFs 2018-19'!$C$5:$AA$64,18,FALSE)</f>
        <v>0.98799999999999999</v>
      </c>
      <c r="V8" s="66">
        <f>VLOOKUP($D8,'NI TLAFs 2018-19'!$C$5:$AA$64,19,FALSE)</f>
        <v>0.99</v>
      </c>
      <c r="W8" s="66">
        <f>VLOOKUP($D8,'NI TLAFs 2018-19'!$C$5:$AA$64,20,FALSE)</f>
        <v>0.99</v>
      </c>
      <c r="X8" s="66">
        <f>VLOOKUP($D8,'NI TLAFs 2018-19'!$C$5:$AA$64,21,FALSE)</f>
        <v>0.99099999999999999</v>
      </c>
      <c r="Y8" s="66">
        <f>VLOOKUP($D8,'NI TLAFs 2018-19'!$C$5:$AA$64,22,FALSE)</f>
        <v>0.98899999999999999</v>
      </c>
      <c r="Z8" s="66">
        <f>VLOOKUP($D8,'NI TLAFs 2018-19'!$C$5:$AA$64,23,FALSE)</f>
        <v>0.99199999999999999</v>
      </c>
      <c r="AA8" s="66">
        <f>VLOOKUP($D8,'NI TLAFs 2018-19'!$C$5:$AA$64,24,FALSE)</f>
        <v>0.99</v>
      </c>
      <c r="AB8" s="67">
        <f>VLOOKUP($D8,'NI TLAFs 2018-19'!$C$5:$AA$64,25,FALSE)</f>
        <v>0.99299999999999999</v>
      </c>
    </row>
    <row r="9" spans="1:31" s="53" customFormat="1" ht="15.75" thickBot="1" x14ac:dyDescent="0.3">
      <c r="A9" s="127" t="s">
        <v>109</v>
      </c>
      <c r="B9" s="74" t="s">
        <v>45</v>
      </c>
      <c r="C9" s="49" t="s">
        <v>66</v>
      </c>
      <c r="D9" s="58" t="s">
        <v>144</v>
      </c>
      <c r="E9" s="65">
        <f>VLOOKUP($D9,'NI TLAFs 2018-19'!$C$5:$AA$64,2,FALSE)</f>
        <v>0.996</v>
      </c>
      <c r="F9" s="66">
        <f>VLOOKUP($D9,'NI TLAFs 2018-19'!$C$5:$AA$64,3,FALSE)</f>
        <v>0.995</v>
      </c>
      <c r="G9" s="66">
        <f>VLOOKUP($D9,'NI TLAFs 2018-19'!$C$5:$AA$64,4,FALSE)</f>
        <v>0.998</v>
      </c>
      <c r="H9" s="66">
        <f>VLOOKUP($D9,'NI TLAFs 2018-19'!$C$5:$AA$64,5,FALSE)</f>
        <v>0.997</v>
      </c>
      <c r="I9" s="66">
        <f>VLOOKUP($D9,'NI TLAFs 2018-19'!$C$5:$AA$64,6,FALSE)</f>
        <v>0.996</v>
      </c>
      <c r="J9" s="66">
        <f>VLOOKUP($D9,'NI TLAFs 2018-19'!$C$5:$AA$64,7,FALSE)</f>
        <v>0.996</v>
      </c>
      <c r="K9" s="66">
        <f>VLOOKUP($D9,'NI TLAFs 2018-19'!$C$5:$AA$64,8,FALSE)</f>
        <v>0.998</v>
      </c>
      <c r="L9" s="66">
        <f>VLOOKUP($D9,'NI TLAFs 2018-19'!$C$5:$AA$64,9,FALSE)</f>
        <v>1</v>
      </c>
      <c r="M9" s="66">
        <f>VLOOKUP($D9,'NI TLAFs 2018-19'!$C$5:$AA$64,10,FALSE)</f>
        <v>0.999</v>
      </c>
      <c r="N9" s="66">
        <f>VLOOKUP($D9,'NI TLAFs 2018-19'!$C$5:$AA$64,11,FALSE)</f>
        <v>1.0009999999999999</v>
      </c>
      <c r="O9" s="66">
        <f>VLOOKUP($D9,'NI TLAFs 2018-19'!$C$5:$AA$64,12,FALSE)</f>
        <v>0.999</v>
      </c>
      <c r="P9" s="66">
        <f>VLOOKUP($D9,'NI TLAFs 2018-19'!$C$5:$AA$64,13,FALSE)</f>
        <v>1.0009999999999999</v>
      </c>
      <c r="Q9" s="66">
        <f>VLOOKUP($D9,'NI TLAFs 2018-19'!$C$5:$AA$64,14,FALSE)</f>
        <v>0.996</v>
      </c>
      <c r="R9" s="66">
        <f>VLOOKUP($D9,'NI TLAFs 2018-19'!$C$5:$AA$64,15,FALSE)</f>
        <v>1</v>
      </c>
      <c r="S9" s="66">
        <f>VLOOKUP($D9,'NI TLAFs 2018-19'!$C$5:$AA$64,16,FALSE)</f>
        <v>0.99099999999999999</v>
      </c>
      <c r="T9" s="66">
        <f>VLOOKUP($D9,'NI TLAFs 2018-19'!$C$5:$AA$64,17,FALSE)</f>
        <v>0.99399999999999999</v>
      </c>
      <c r="U9" s="66">
        <f>VLOOKUP($D9,'NI TLAFs 2018-19'!$C$5:$AA$64,18,FALSE)</f>
        <v>0.98799999999999999</v>
      </c>
      <c r="V9" s="66">
        <f>VLOOKUP($D9,'NI TLAFs 2018-19'!$C$5:$AA$64,19,FALSE)</f>
        <v>0.99</v>
      </c>
      <c r="W9" s="66">
        <f>VLOOKUP($D9,'NI TLAFs 2018-19'!$C$5:$AA$64,20,FALSE)</f>
        <v>0.99</v>
      </c>
      <c r="X9" s="66">
        <f>VLOOKUP($D9,'NI TLAFs 2018-19'!$C$5:$AA$64,21,FALSE)</f>
        <v>0.99099999999999999</v>
      </c>
      <c r="Y9" s="66">
        <f>VLOOKUP($D9,'NI TLAFs 2018-19'!$C$5:$AA$64,22,FALSE)</f>
        <v>0.98899999999999999</v>
      </c>
      <c r="Z9" s="66">
        <f>VLOOKUP($D9,'NI TLAFs 2018-19'!$C$5:$AA$64,23,FALSE)</f>
        <v>0.99199999999999999</v>
      </c>
      <c r="AA9" s="66">
        <f>VLOOKUP($D9,'NI TLAFs 2018-19'!$C$5:$AA$64,24,FALSE)</f>
        <v>0.99</v>
      </c>
      <c r="AB9" s="67">
        <f>VLOOKUP($D9,'NI TLAFs 2018-19'!$C$5:$AA$64,25,FALSE)</f>
        <v>0.99299999999999999</v>
      </c>
    </row>
    <row r="10" spans="1:31" s="53" customFormat="1" ht="15.75" thickBot="1" x14ac:dyDescent="0.3">
      <c r="A10" s="127" t="s">
        <v>116</v>
      </c>
      <c r="B10" s="74" t="s">
        <v>78</v>
      </c>
      <c r="C10" s="50" t="s">
        <v>67</v>
      </c>
      <c r="D10" s="58" t="s">
        <v>143</v>
      </c>
      <c r="E10" s="65">
        <f>VLOOKUP($D10,'NI TLAFs 2018-19'!$C$5:$AA$64,2,FALSE)</f>
        <v>0.999</v>
      </c>
      <c r="F10" s="66">
        <f>VLOOKUP($D10,'NI TLAFs 2018-19'!$C$5:$AA$64,3,FALSE)</f>
        <v>0.998</v>
      </c>
      <c r="G10" s="66">
        <f>VLOOKUP($D10,'NI TLAFs 2018-19'!$C$5:$AA$64,4,FALSE)</f>
        <v>1.0009999999999999</v>
      </c>
      <c r="H10" s="66">
        <f>VLOOKUP($D10,'NI TLAFs 2018-19'!$C$5:$AA$64,5,FALSE)</f>
        <v>1</v>
      </c>
      <c r="I10" s="66">
        <f>VLOOKUP($D10,'NI TLAFs 2018-19'!$C$5:$AA$64,6,FALSE)</f>
        <v>0.999</v>
      </c>
      <c r="J10" s="66">
        <f>VLOOKUP($D10,'NI TLAFs 2018-19'!$C$5:$AA$64,7,FALSE)</f>
        <v>0.999</v>
      </c>
      <c r="K10" s="66">
        <f>VLOOKUP($D10,'NI TLAFs 2018-19'!$C$5:$AA$64,8,FALSE)</f>
        <v>1.0009999999999999</v>
      </c>
      <c r="L10" s="66">
        <f>VLOOKUP($D10,'NI TLAFs 2018-19'!$C$5:$AA$64,9,FALSE)</f>
        <v>1.0029999999999999</v>
      </c>
      <c r="M10" s="66">
        <f>VLOOKUP($D10,'NI TLAFs 2018-19'!$C$5:$AA$64,10,FALSE)</f>
        <v>1.002</v>
      </c>
      <c r="N10" s="66">
        <f>VLOOKUP($D10,'NI TLAFs 2018-19'!$C$5:$AA$64,11,FALSE)</f>
        <v>1.004</v>
      </c>
      <c r="O10" s="66">
        <f>VLOOKUP($D10,'NI TLAFs 2018-19'!$C$5:$AA$64,12,FALSE)</f>
        <v>1.0009999999999999</v>
      </c>
      <c r="P10" s="66">
        <f>VLOOKUP($D10,'NI TLAFs 2018-19'!$C$5:$AA$64,13,FALSE)</f>
        <v>1.002</v>
      </c>
      <c r="Q10" s="66">
        <f>VLOOKUP($D10,'NI TLAFs 2018-19'!$C$5:$AA$64,14,FALSE)</f>
        <v>0.999</v>
      </c>
      <c r="R10" s="66">
        <f>VLOOKUP($D10,'NI TLAFs 2018-19'!$C$5:$AA$64,15,FALSE)</f>
        <v>1.0029999999999999</v>
      </c>
      <c r="S10" s="66">
        <f>VLOOKUP($D10,'NI TLAFs 2018-19'!$C$5:$AA$64,16,FALSE)</f>
        <v>0.995</v>
      </c>
      <c r="T10" s="66">
        <f>VLOOKUP($D10,'NI TLAFs 2018-19'!$C$5:$AA$64,17,FALSE)</f>
        <v>0.998</v>
      </c>
      <c r="U10" s="66">
        <f>VLOOKUP($D10,'NI TLAFs 2018-19'!$C$5:$AA$64,18,FALSE)</f>
        <v>0.99099999999999999</v>
      </c>
      <c r="V10" s="66">
        <f>VLOOKUP($D10,'NI TLAFs 2018-19'!$C$5:$AA$64,19,FALSE)</f>
        <v>0.99299999999999999</v>
      </c>
      <c r="W10" s="66">
        <f>VLOOKUP($D10,'NI TLAFs 2018-19'!$C$5:$AA$64,20,FALSE)</f>
        <v>0.99399999999999999</v>
      </c>
      <c r="X10" s="66">
        <f>VLOOKUP($D10,'NI TLAFs 2018-19'!$C$5:$AA$64,21,FALSE)</f>
        <v>0.995</v>
      </c>
      <c r="Y10" s="66">
        <f>VLOOKUP($D10,'NI TLAFs 2018-19'!$C$5:$AA$64,22,FALSE)</f>
        <v>0.99299999999999999</v>
      </c>
      <c r="Z10" s="66">
        <f>VLOOKUP($D10,'NI TLAFs 2018-19'!$C$5:$AA$64,23,FALSE)</f>
        <v>0.996</v>
      </c>
      <c r="AA10" s="66">
        <f>VLOOKUP($D10,'NI TLAFs 2018-19'!$C$5:$AA$64,24,FALSE)</f>
        <v>0.99399999999999999</v>
      </c>
      <c r="AB10" s="67">
        <f>VLOOKUP($D10,'NI TLAFs 2018-19'!$C$5:$AA$64,25,FALSE)</f>
        <v>0.997</v>
      </c>
    </row>
    <row r="11" spans="1:31" s="53" customFormat="1" ht="15.75" thickBot="1" x14ac:dyDescent="0.3">
      <c r="A11" s="127" t="s">
        <v>117</v>
      </c>
      <c r="B11" s="74" t="s">
        <v>48</v>
      </c>
      <c r="C11" s="50" t="s">
        <v>68</v>
      </c>
      <c r="D11" s="58" t="s">
        <v>145</v>
      </c>
      <c r="E11" s="65">
        <f>VLOOKUP($D11,'NI TLAFs 2018-19'!$C$5:$AA$64,2,FALSE)</f>
        <v>0.99</v>
      </c>
      <c r="F11" s="66">
        <f>VLOOKUP($D11,'NI TLAFs 2018-19'!$C$5:$AA$64,3,FALSE)</f>
        <v>0.98799999999999999</v>
      </c>
      <c r="G11" s="66">
        <f>VLOOKUP($D11,'NI TLAFs 2018-19'!$C$5:$AA$64,4,FALSE)</f>
        <v>0.99199999999999999</v>
      </c>
      <c r="H11" s="66">
        <f>VLOOKUP($D11,'NI TLAFs 2018-19'!$C$5:$AA$64,5,FALSE)</f>
        <v>0.99</v>
      </c>
      <c r="I11" s="66">
        <f>VLOOKUP($D11,'NI TLAFs 2018-19'!$C$5:$AA$64,6,FALSE)</f>
        <v>0.99099999999999999</v>
      </c>
      <c r="J11" s="66">
        <f>VLOOKUP($D11,'NI TLAFs 2018-19'!$C$5:$AA$64,7,FALSE)</f>
        <v>0.98899999999999999</v>
      </c>
      <c r="K11" s="66">
        <f>VLOOKUP($D11,'NI TLAFs 2018-19'!$C$5:$AA$64,8,FALSE)</f>
        <v>0.99399999999999999</v>
      </c>
      <c r="L11" s="66">
        <f>VLOOKUP($D11,'NI TLAFs 2018-19'!$C$5:$AA$64,9,FALSE)</f>
        <v>0.99399999999999999</v>
      </c>
      <c r="M11" s="66">
        <f>VLOOKUP($D11,'NI TLAFs 2018-19'!$C$5:$AA$64,10,FALSE)</f>
        <v>0.99399999999999999</v>
      </c>
      <c r="N11" s="66">
        <f>VLOOKUP($D11,'NI TLAFs 2018-19'!$C$5:$AA$64,11,FALSE)</f>
        <v>0.99399999999999999</v>
      </c>
      <c r="O11" s="66">
        <f>VLOOKUP($D11,'NI TLAFs 2018-19'!$C$5:$AA$64,12,FALSE)</f>
        <v>0.99299999999999999</v>
      </c>
      <c r="P11" s="66">
        <f>VLOOKUP($D11,'NI TLAFs 2018-19'!$C$5:$AA$64,13,FALSE)</f>
        <v>0.99199999999999999</v>
      </c>
      <c r="Q11" s="66">
        <f>VLOOKUP($D11,'NI TLAFs 2018-19'!$C$5:$AA$64,14,FALSE)</f>
        <v>0.99399999999999999</v>
      </c>
      <c r="R11" s="66">
        <f>VLOOKUP($D11,'NI TLAFs 2018-19'!$C$5:$AA$64,15,FALSE)</f>
        <v>0.995</v>
      </c>
      <c r="S11" s="66">
        <f>VLOOKUP($D11,'NI TLAFs 2018-19'!$C$5:$AA$64,16,FALSE)</f>
        <v>0.98699999999999999</v>
      </c>
      <c r="T11" s="66">
        <f>VLOOKUP($D11,'NI TLAFs 2018-19'!$C$5:$AA$64,17,FALSE)</f>
        <v>0.98799999999999999</v>
      </c>
      <c r="U11" s="66">
        <f>VLOOKUP($D11,'NI TLAFs 2018-19'!$C$5:$AA$64,18,FALSE)</f>
        <v>0.98699999999999999</v>
      </c>
      <c r="V11" s="66">
        <f>VLOOKUP($D11,'NI TLAFs 2018-19'!$C$5:$AA$64,19,FALSE)</f>
        <v>0.98699999999999999</v>
      </c>
      <c r="W11" s="66">
        <f>VLOOKUP($D11,'NI TLAFs 2018-19'!$C$5:$AA$64,20,FALSE)</f>
        <v>0.99</v>
      </c>
      <c r="X11" s="66">
        <f>VLOOKUP($D11,'NI TLAFs 2018-19'!$C$5:$AA$64,21,FALSE)</f>
        <v>0.98899999999999999</v>
      </c>
      <c r="Y11" s="66">
        <f>VLOOKUP($D11,'NI TLAFs 2018-19'!$C$5:$AA$64,22,FALSE)</f>
        <v>0.99399999999999999</v>
      </c>
      <c r="Z11" s="66">
        <f>VLOOKUP($D11,'NI TLAFs 2018-19'!$C$5:$AA$64,23,FALSE)</f>
        <v>0.99399999999999999</v>
      </c>
      <c r="AA11" s="66">
        <f>VLOOKUP($D11,'NI TLAFs 2018-19'!$C$5:$AA$64,24,FALSE)</f>
        <v>0.99399999999999999</v>
      </c>
      <c r="AB11" s="67">
        <f>VLOOKUP($D11,'NI TLAFs 2018-19'!$C$5:$AA$64,25,FALSE)</f>
        <v>0.99399999999999999</v>
      </c>
    </row>
    <row r="12" spans="1:31" s="53" customFormat="1" ht="15.75" thickBot="1" x14ac:dyDescent="0.3">
      <c r="A12" s="127" t="s">
        <v>117</v>
      </c>
      <c r="B12" s="74" t="s">
        <v>50</v>
      </c>
      <c r="C12" s="50" t="s">
        <v>118</v>
      </c>
      <c r="D12" s="58" t="s">
        <v>146</v>
      </c>
      <c r="E12" s="65">
        <f>VLOOKUP($D12,'NI TLAFs 2018-19'!$C$5:$AA$64,2,FALSE)</f>
        <v>0.98699999999999999</v>
      </c>
      <c r="F12" s="66">
        <f>VLOOKUP($D12,'NI TLAFs 2018-19'!$C$5:$AA$64,3,FALSE)</f>
        <v>0.98399999999999999</v>
      </c>
      <c r="G12" s="66">
        <f>VLOOKUP($D12,'NI TLAFs 2018-19'!$C$5:$AA$64,4,FALSE)</f>
        <v>0.98899999999999999</v>
      </c>
      <c r="H12" s="66">
        <f>VLOOKUP($D12,'NI TLAFs 2018-19'!$C$5:$AA$64,5,FALSE)</f>
        <v>0.98599999999999999</v>
      </c>
      <c r="I12" s="66">
        <f>VLOOKUP($D12,'NI TLAFs 2018-19'!$C$5:$AA$64,6,FALSE)</f>
        <v>0.98799999999999999</v>
      </c>
      <c r="J12" s="66">
        <f>VLOOKUP($D12,'NI TLAFs 2018-19'!$C$5:$AA$64,7,FALSE)</f>
        <v>0.98499999999999999</v>
      </c>
      <c r="K12" s="66">
        <f>VLOOKUP($D12,'NI TLAFs 2018-19'!$C$5:$AA$64,8,FALSE)</f>
        <v>0.99199999999999999</v>
      </c>
      <c r="L12" s="66">
        <f>VLOOKUP($D12,'NI TLAFs 2018-19'!$C$5:$AA$64,9,FALSE)</f>
        <v>0.99</v>
      </c>
      <c r="M12" s="66">
        <f>VLOOKUP($D12,'NI TLAFs 2018-19'!$C$5:$AA$64,10,FALSE)</f>
        <v>0.99099999999999999</v>
      </c>
      <c r="N12" s="66">
        <f>VLOOKUP($D12,'NI TLAFs 2018-19'!$C$5:$AA$64,11,FALSE)</f>
        <v>0.99</v>
      </c>
      <c r="O12" s="66">
        <f>VLOOKUP($D12,'NI TLAFs 2018-19'!$C$5:$AA$64,12,FALSE)</f>
        <v>0.99</v>
      </c>
      <c r="P12" s="66">
        <f>VLOOKUP($D12,'NI TLAFs 2018-19'!$C$5:$AA$64,13,FALSE)</f>
        <v>0.98799999999999999</v>
      </c>
      <c r="Q12" s="66">
        <f>VLOOKUP($D12,'NI TLAFs 2018-19'!$C$5:$AA$64,14,FALSE)</f>
        <v>0.99099999999999999</v>
      </c>
      <c r="R12" s="66">
        <f>VLOOKUP($D12,'NI TLAFs 2018-19'!$C$5:$AA$64,15,FALSE)</f>
        <v>0.99099999999999999</v>
      </c>
      <c r="S12" s="66">
        <f>VLOOKUP($D12,'NI TLAFs 2018-19'!$C$5:$AA$64,16,FALSE)</f>
        <v>0.98399999999999999</v>
      </c>
      <c r="T12" s="66">
        <f>VLOOKUP($D12,'NI TLAFs 2018-19'!$C$5:$AA$64,17,FALSE)</f>
        <v>0.98399999999999999</v>
      </c>
      <c r="U12" s="66">
        <f>VLOOKUP($D12,'NI TLAFs 2018-19'!$C$5:$AA$64,18,FALSE)</f>
        <v>0.98399999999999999</v>
      </c>
      <c r="V12" s="66">
        <f>VLOOKUP($D12,'NI TLAFs 2018-19'!$C$5:$AA$64,19,FALSE)</f>
        <v>0.98399999999999999</v>
      </c>
      <c r="W12" s="66">
        <f>VLOOKUP($D12,'NI TLAFs 2018-19'!$C$5:$AA$64,20,FALSE)</f>
        <v>0.98799999999999999</v>
      </c>
      <c r="X12" s="66">
        <f>VLOOKUP($D12,'NI TLAFs 2018-19'!$C$5:$AA$64,21,FALSE)</f>
        <v>0.98599999999999999</v>
      </c>
      <c r="Y12" s="66">
        <f>VLOOKUP($D12,'NI TLAFs 2018-19'!$C$5:$AA$64,22,FALSE)</f>
        <v>0.99199999999999999</v>
      </c>
      <c r="Z12" s="66">
        <f>VLOOKUP($D12,'NI TLAFs 2018-19'!$C$5:$AA$64,23,FALSE)</f>
        <v>0.99099999999999999</v>
      </c>
      <c r="AA12" s="66">
        <f>VLOOKUP($D12,'NI TLAFs 2018-19'!$C$5:$AA$64,24,FALSE)</f>
        <v>0.99199999999999999</v>
      </c>
      <c r="AB12" s="67">
        <f>VLOOKUP($D12,'NI TLAFs 2018-19'!$C$5:$AA$64,25,FALSE)</f>
        <v>0.99199999999999999</v>
      </c>
    </row>
    <row r="13" spans="1:31" s="53" customFormat="1" ht="15.75" thickBot="1" x14ac:dyDescent="0.3">
      <c r="A13" s="127" t="s">
        <v>119</v>
      </c>
      <c r="B13" s="74" t="s">
        <v>120</v>
      </c>
      <c r="C13" s="50" t="s">
        <v>102</v>
      </c>
      <c r="D13" s="58" t="s">
        <v>147</v>
      </c>
      <c r="E13" s="65">
        <f>VLOOKUP($D13,'NI TLAFs 2018-19'!$C$5:$AA$64,2,FALSE)</f>
        <v>0.999</v>
      </c>
      <c r="F13" s="66">
        <f>VLOOKUP($D13,'NI TLAFs 2018-19'!$C$5:$AA$64,3,FALSE)</f>
        <v>0.997</v>
      </c>
      <c r="G13" s="66">
        <f>VLOOKUP($D13,'NI TLAFs 2018-19'!$C$5:$AA$64,4,FALSE)</f>
        <v>1.0009999999999999</v>
      </c>
      <c r="H13" s="66">
        <f>VLOOKUP($D13,'NI TLAFs 2018-19'!$C$5:$AA$64,5,FALSE)</f>
        <v>0.999</v>
      </c>
      <c r="I13" s="66">
        <f>VLOOKUP($D13,'NI TLAFs 2018-19'!$C$5:$AA$64,6,FALSE)</f>
        <v>0.999</v>
      </c>
      <c r="J13" s="66">
        <f>VLOOKUP($D13,'NI TLAFs 2018-19'!$C$5:$AA$64,7,FALSE)</f>
        <v>0.998</v>
      </c>
      <c r="K13" s="66">
        <f>VLOOKUP($D13,'NI TLAFs 2018-19'!$C$5:$AA$64,8,FALSE)</f>
        <v>1.0009999999999999</v>
      </c>
      <c r="L13" s="66">
        <f>VLOOKUP($D13,'NI TLAFs 2018-19'!$C$5:$AA$64,9,FALSE)</f>
        <v>1.002</v>
      </c>
      <c r="M13" s="66">
        <f>VLOOKUP($D13,'NI TLAFs 2018-19'!$C$5:$AA$64,10,FALSE)</f>
        <v>1.002</v>
      </c>
      <c r="N13" s="66">
        <f>VLOOKUP($D13,'NI TLAFs 2018-19'!$C$5:$AA$64,11,FALSE)</f>
        <v>1.002</v>
      </c>
      <c r="O13" s="66">
        <f>VLOOKUP($D13,'NI TLAFs 2018-19'!$C$5:$AA$64,12,FALSE)</f>
        <v>1</v>
      </c>
      <c r="P13" s="66">
        <f>VLOOKUP($D13,'NI TLAFs 2018-19'!$C$5:$AA$64,13,FALSE)</f>
        <v>1.0009999999999999</v>
      </c>
      <c r="Q13" s="66">
        <f>VLOOKUP($D13,'NI TLAFs 2018-19'!$C$5:$AA$64,14,FALSE)</f>
        <v>1.0009999999999999</v>
      </c>
      <c r="R13" s="66">
        <f>VLOOKUP($D13,'NI TLAFs 2018-19'!$C$5:$AA$64,15,FALSE)</f>
        <v>1.0029999999999999</v>
      </c>
      <c r="S13" s="66">
        <f>VLOOKUP($D13,'NI TLAFs 2018-19'!$C$5:$AA$64,16,FALSE)</f>
        <v>0.997</v>
      </c>
      <c r="T13" s="66">
        <f>VLOOKUP($D13,'NI TLAFs 2018-19'!$C$5:$AA$64,17,FALSE)</f>
        <v>0.998</v>
      </c>
      <c r="U13" s="66">
        <f>VLOOKUP($D13,'NI TLAFs 2018-19'!$C$5:$AA$64,18,FALSE)</f>
        <v>0.99299999999999999</v>
      </c>
      <c r="V13" s="66">
        <f>VLOOKUP($D13,'NI TLAFs 2018-19'!$C$5:$AA$64,19,FALSE)</f>
        <v>0.99299999999999999</v>
      </c>
      <c r="W13" s="66">
        <f>VLOOKUP($D13,'NI TLAFs 2018-19'!$C$5:$AA$64,20,FALSE)</f>
        <v>0.995</v>
      </c>
      <c r="X13" s="66">
        <f>VLOOKUP($D13,'NI TLAFs 2018-19'!$C$5:$AA$64,21,FALSE)</f>
        <v>0.995</v>
      </c>
      <c r="Y13" s="66">
        <f>VLOOKUP($D13,'NI TLAFs 2018-19'!$C$5:$AA$64,22,FALSE)</f>
        <v>0.996</v>
      </c>
      <c r="Z13" s="66">
        <f>VLOOKUP($D13,'NI TLAFs 2018-19'!$C$5:$AA$64,23,FALSE)</f>
        <v>0.997</v>
      </c>
      <c r="AA13" s="66">
        <f>VLOOKUP($D13,'NI TLAFs 2018-19'!$C$5:$AA$64,24,FALSE)</f>
        <v>0.996</v>
      </c>
      <c r="AB13" s="67">
        <f>VLOOKUP($D13,'NI TLAFs 2018-19'!$C$5:$AA$64,25,FALSE)</f>
        <v>0.998</v>
      </c>
    </row>
    <row r="14" spans="1:31" s="53" customFormat="1" ht="15.75" thickBot="1" x14ac:dyDescent="0.3">
      <c r="A14" s="127" t="s">
        <v>119</v>
      </c>
      <c r="B14" s="74" t="s">
        <v>121</v>
      </c>
      <c r="C14" s="49" t="s">
        <v>103</v>
      </c>
      <c r="D14" s="58" t="s">
        <v>147</v>
      </c>
      <c r="E14" s="65">
        <f>VLOOKUP($D14,'NI TLAFs 2018-19'!$C$5:$AA$64,2,FALSE)</f>
        <v>0.999</v>
      </c>
      <c r="F14" s="66">
        <f>VLOOKUP($D14,'NI TLAFs 2018-19'!$C$5:$AA$64,3,FALSE)</f>
        <v>0.997</v>
      </c>
      <c r="G14" s="66">
        <f>VLOOKUP($D14,'NI TLAFs 2018-19'!$C$5:$AA$64,4,FALSE)</f>
        <v>1.0009999999999999</v>
      </c>
      <c r="H14" s="66">
        <f>VLOOKUP($D14,'NI TLAFs 2018-19'!$C$5:$AA$64,5,FALSE)</f>
        <v>0.999</v>
      </c>
      <c r="I14" s="66">
        <f>VLOOKUP($D14,'NI TLAFs 2018-19'!$C$5:$AA$64,6,FALSE)</f>
        <v>0.999</v>
      </c>
      <c r="J14" s="66">
        <f>VLOOKUP($D14,'NI TLAFs 2018-19'!$C$5:$AA$64,7,FALSE)</f>
        <v>0.998</v>
      </c>
      <c r="K14" s="66">
        <f>VLOOKUP($D14,'NI TLAFs 2018-19'!$C$5:$AA$64,8,FALSE)</f>
        <v>1.0009999999999999</v>
      </c>
      <c r="L14" s="66">
        <f>VLOOKUP($D14,'NI TLAFs 2018-19'!$C$5:$AA$64,9,FALSE)</f>
        <v>1.002</v>
      </c>
      <c r="M14" s="66">
        <f>VLOOKUP($D14,'NI TLAFs 2018-19'!$C$5:$AA$64,10,FALSE)</f>
        <v>1.002</v>
      </c>
      <c r="N14" s="66">
        <f>VLOOKUP($D14,'NI TLAFs 2018-19'!$C$5:$AA$64,11,FALSE)</f>
        <v>1.002</v>
      </c>
      <c r="O14" s="66">
        <f>VLOOKUP($D14,'NI TLAFs 2018-19'!$C$5:$AA$64,12,FALSE)</f>
        <v>1</v>
      </c>
      <c r="P14" s="66">
        <f>VLOOKUP($D14,'NI TLAFs 2018-19'!$C$5:$AA$64,13,FALSE)</f>
        <v>1.0009999999999999</v>
      </c>
      <c r="Q14" s="66">
        <f>VLOOKUP($D14,'NI TLAFs 2018-19'!$C$5:$AA$64,14,FALSE)</f>
        <v>1.0009999999999999</v>
      </c>
      <c r="R14" s="66">
        <f>VLOOKUP($D14,'NI TLAFs 2018-19'!$C$5:$AA$64,15,FALSE)</f>
        <v>1.0029999999999999</v>
      </c>
      <c r="S14" s="66">
        <f>VLOOKUP($D14,'NI TLAFs 2018-19'!$C$5:$AA$64,16,FALSE)</f>
        <v>0.997</v>
      </c>
      <c r="T14" s="66">
        <f>VLOOKUP($D14,'NI TLAFs 2018-19'!$C$5:$AA$64,17,FALSE)</f>
        <v>0.998</v>
      </c>
      <c r="U14" s="66">
        <f>VLOOKUP($D14,'NI TLAFs 2018-19'!$C$5:$AA$64,18,FALSE)</f>
        <v>0.99299999999999999</v>
      </c>
      <c r="V14" s="66">
        <f>VLOOKUP($D14,'NI TLAFs 2018-19'!$C$5:$AA$64,19,FALSE)</f>
        <v>0.99299999999999999</v>
      </c>
      <c r="W14" s="66">
        <f>VLOOKUP($D14,'NI TLAFs 2018-19'!$C$5:$AA$64,20,FALSE)</f>
        <v>0.995</v>
      </c>
      <c r="X14" s="66">
        <f>VLOOKUP($D14,'NI TLAFs 2018-19'!$C$5:$AA$64,21,FALSE)</f>
        <v>0.995</v>
      </c>
      <c r="Y14" s="66">
        <f>VLOOKUP($D14,'NI TLAFs 2018-19'!$C$5:$AA$64,22,FALSE)</f>
        <v>0.996</v>
      </c>
      <c r="Z14" s="66">
        <f>VLOOKUP($D14,'NI TLAFs 2018-19'!$C$5:$AA$64,23,FALSE)</f>
        <v>0.997</v>
      </c>
      <c r="AA14" s="66">
        <f>VLOOKUP($D14,'NI TLAFs 2018-19'!$C$5:$AA$64,24,FALSE)</f>
        <v>0.996</v>
      </c>
      <c r="AB14" s="67">
        <f>VLOOKUP($D14,'NI TLAFs 2018-19'!$C$5:$AA$64,25,FALSE)</f>
        <v>0.998</v>
      </c>
    </row>
    <row r="15" spans="1:31" s="53" customFormat="1" ht="15.75" thickBot="1" x14ac:dyDescent="0.3">
      <c r="A15" s="127" t="s">
        <v>119</v>
      </c>
      <c r="B15" s="74" t="s">
        <v>55</v>
      </c>
      <c r="C15" s="49" t="s">
        <v>104</v>
      </c>
      <c r="D15" s="58" t="s">
        <v>147</v>
      </c>
      <c r="E15" s="65">
        <f>VLOOKUP($D15,'NI TLAFs 2018-19'!$C$5:$AA$64,2,FALSE)</f>
        <v>0.999</v>
      </c>
      <c r="F15" s="66">
        <f>VLOOKUP($D15,'NI TLAFs 2018-19'!$C$5:$AA$64,3,FALSE)</f>
        <v>0.997</v>
      </c>
      <c r="G15" s="66">
        <f>VLOOKUP($D15,'NI TLAFs 2018-19'!$C$5:$AA$64,4,FALSE)</f>
        <v>1.0009999999999999</v>
      </c>
      <c r="H15" s="66">
        <f>VLOOKUP($D15,'NI TLAFs 2018-19'!$C$5:$AA$64,5,FALSE)</f>
        <v>0.999</v>
      </c>
      <c r="I15" s="66">
        <f>VLOOKUP($D15,'NI TLAFs 2018-19'!$C$5:$AA$64,6,FALSE)</f>
        <v>0.999</v>
      </c>
      <c r="J15" s="66">
        <f>VLOOKUP($D15,'NI TLAFs 2018-19'!$C$5:$AA$64,7,FALSE)</f>
        <v>0.998</v>
      </c>
      <c r="K15" s="66">
        <f>VLOOKUP($D15,'NI TLAFs 2018-19'!$C$5:$AA$64,8,FALSE)</f>
        <v>1.0009999999999999</v>
      </c>
      <c r="L15" s="66">
        <f>VLOOKUP($D15,'NI TLAFs 2018-19'!$C$5:$AA$64,9,FALSE)</f>
        <v>1.002</v>
      </c>
      <c r="M15" s="66">
        <f>VLOOKUP($D15,'NI TLAFs 2018-19'!$C$5:$AA$64,10,FALSE)</f>
        <v>1.002</v>
      </c>
      <c r="N15" s="66">
        <f>VLOOKUP($D15,'NI TLAFs 2018-19'!$C$5:$AA$64,11,FALSE)</f>
        <v>1.002</v>
      </c>
      <c r="O15" s="66">
        <f>VLOOKUP($D15,'NI TLAFs 2018-19'!$C$5:$AA$64,12,FALSE)</f>
        <v>1</v>
      </c>
      <c r="P15" s="66">
        <f>VLOOKUP($D15,'NI TLAFs 2018-19'!$C$5:$AA$64,13,FALSE)</f>
        <v>1.0009999999999999</v>
      </c>
      <c r="Q15" s="66">
        <f>VLOOKUP($D15,'NI TLAFs 2018-19'!$C$5:$AA$64,14,FALSE)</f>
        <v>1.0009999999999999</v>
      </c>
      <c r="R15" s="66">
        <f>VLOOKUP($D15,'NI TLAFs 2018-19'!$C$5:$AA$64,15,FALSE)</f>
        <v>1.0029999999999999</v>
      </c>
      <c r="S15" s="66">
        <f>VLOOKUP($D15,'NI TLAFs 2018-19'!$C$5:$AA$64,16,FALSE)</f>
        <v>0.997</v>
      </c>
      <c r="T15" s="66">
        <f>VLOOKUP($D15,'NI TLAFs 2018-19'!$C$5:$AA$64,17,FALSE)</f>
        <v>0.998</v>
      </c>
      <c r="U15" s="66">
        <f>VLOOKUP($D15,'NI TLAFs 2018-19'!$C$5:$AA$64,18,FALSE)</f>
        <v>0.99299999999999999</v>
      </c>
      <c r="V15" s="66">
        <f>VLOOKUP($D15,'NI TLAFs 2018-19'!$C$5:$AA$64,19,FALSE)</f>
        <v>0.99299999999999999</v>
      </c>
      <c r="W15" s="66">
        <f>VLOOKUP($D15,'NI TLAFs 2018-19'!$C$5:$AA$64,20,FALSE)</f>
        <v>0.995</v>
      </c>
      <c r="X15" s="66">
        <f>VLOOKUP($D15,'NI TLAFs 2018-19'!$C$5:$AA$64,21,FALSE)</f>
        <v>0.995</v>
      </c>
      <c r="Y15" s="66">
        <f>VLOOKUP($D15,'NI TLAFs 2018-19'!$C$5:$AA$64,22,FALSE)</f>
        <v>0.996</v>
      </c>
      <c r="Z15" s="66">
        <f>VLOOKUP($D15,'NI TLAFs 2018-19'!$C$5:$AA$64,23,FALSE)</f>
        <v>0.997</v>
      </c>
      <c r="AA15" s="66">
        <f>VLOOKUP($D15,'NI TLAFs 2018-19'!$C$5:$AA$64,24,FALSE)</f>
        <v>0.996</v>
      </c>
      <c r="AB15" s="67">
        <f>VLOOKUP($D15,'NI TLAFs 2018-19'!$C$5:$AA$64,25,FALSE)</f>
        <v>0.998</v>
      </c>
    </row>
    <row r="16" spans="1:31" s="53" customFormat="1" ht="15.75" thickBot="1" x14ac:dyDescent="0.3">
      <c r="A16" s="127" t="s">
        <v>119</v>
      </c>
      <c r="B16" s="74" t="s">
        <v>56</v>
      </c>
      <c r="C16" s="49" t="s">
        <v>105</v>
      </c>
      <c r="D16" s="58" t="s">
        <v>147</v>
      </c>
      <c r="E16" s="65">
        <f>VLOOKUP($D16,'NI TLAFs 2018-19'!$C$5:$AA$64,2,FALSE)</f>
        <v>0.999</v>
      </c>
      <c r="F16" s="66">
        <f>VLOOKUP($D16,'NI TLAFs 2018-19'!$C$5:$AA$64,3,FALSE)</f>
        <v>0.997</v>
      </c>
      <c r="G16" s="66">
        <f>VLOOKUP($D16,'NI TLAFs 2018-19'!$C$5:$AA$64,4,FALSE)</f>
        <v>1.0009999999999999</v>
      </c>
      <c r="H16" s="66">
        <f>VLOOKUP($D16,'NI TLAFs 2018-19'!$C$5:$AA$64,5,FALSE)</f>
        <v>0.999</v>
      </c>
      <c r="I16" s="66">
        <f>VLOOKUP($D16,'NI TLAFs 2018-19'!$C$5:$AA$64,6,FALSE)</f>
        <v>0.999</v>
      </c>
      <c r="J16" s="66">
        <f>VLOOKUP($D16,'NI TLAFs 2018-19'!$C$5:$AA$64,7,FALSE)</f>
        <v>0.998</v>
      </c>
      <c r="K16" s="66">
        <f>VLOOKUP($D16,'NI TLAFs 2018-19'!$C$5:$AA$64,8,FALSE)</f>
        <v>1.0009999999999999</v>
      </c>
      <c r="L16" s="66">
        <f>VLOOKUP($D16,'NI TLAFs 2018-19'!$C$5:$AA$64,9,FALSE)</f>
        <v>1.002</v>
      </c>
      <c r="M16" s="66">
        <f>VLOOKUP($D16,'NI TLAFs 2018-19'!$C$5:$AA$64,10,FALSE)</f>
        <v>1.002</v>
      </c>
      <c r="N16" s="66">
        <f>VLOOKUP($D16,'NI TLAFs 2018-19'!$C$5:$AA$64,11,FALSE)</f>
        <v>1.002</v>
      </c>
      <c r="O16" s="66">
        <f>VLOOKUP($D16,'NI TLAFs 2018-19'!$C$5:$AA$64,12,FALSE)</f>
        <v>1</v>
      </c>
      <c r="P16" s="66">
        <f>VLOOKUP($D16,'NI TLAFs 2018-19'!$C$5:$AA$64,13,FALSE)</f>
        <v>1.0009999999999999</v>
      </c>
      <c r="Q16" s="66">
        <f>VLOOKUP($D16,'NI TLAFs 2018-19'!$C$5:$AA$64,14,FALSE)</f>
        <v>1.0009999999999999</v>
      </c>
      <c r="R16" s="66">
        <f>VLOOKUP($D16,'NI TLAFs 2018-19'!$C$5:$AA$64,15,FALSE)</f>
        <v>1.0029999999999999</v>
      </c>
      <c r="S16" s="66">
        <f>VLOOKUP($D16,'NI TLAFs 2018-19'!$C$5:$AA$64,16,FALSE)</f>
        <v>0.997</v>
      </c>
      <c r="T16" s="66">
        <f>VLOOKUP($D16,'NI TLAFs 2018-19'!$C$5:$AA$64,17,FALSE)</f>
        <v>0.998</v>
      </c>
      <c r="U16" s="66">
        <f>VLOOKUP($D16,'NI TLAFs 2018-19'!$C$5:$AA$64,18,FALSE)</f>
        <v>0.99299999999999999</v>
      </c>
      <c r="V16" s="66">
        <f>VLOOKUP($D16,'NI TLAFs 2018-19'!$C$5:$AA$64,19,FALSE)</f>
        <v>0.99299999999999999</v>
      </c>
      <c r="W16" s="66">
        <f>VLOOKUP($D16,'NI TLAFs 2018-19'!$C$5:$AA$64,20,FALSE)</f>
        <v>0.995</v>
      </c>
      <c r="X16" s="66">
        <f>VLOOKUP($D16,'NI TLAFs 2018-19'!$C$5:$AA$64,21,FALSE)</f>
        <v>0.995</v>
      </c>
      <c r="Y16" s="66">
        <f>VLOOKUP($D16,'NI TLAFs 2018-19'!$C$5:$AA$64,22,FALSE)</f>
        <v>0.996</v>
      </c>
      <c r="Z16" s="66">
        <f>VLOOKUP($D16,'NI TLAFs 2018-19'!$C$5:$AA$64,23,FALSE)</f>
        <v>0.997</v>
      </c>
      <c r="AA16" s="66">
        <f>VLOOKUP($D16,'NI TLAFs 2018-19'!$C$5:$AA$64,24,FALSE)</f>
        <v>0.996</v>
      </c>
      <c r="AB16" s="67">
        <f>VLOOKUP($D16,'NI TLAFs 2018-19'!$C$5:$AA$64,25,FALSE)</f>
        <v>0.998</v>
      </c>
    </row>
    <row r="17" spans="1:31" s="53" customFormat="1" ht="15.75" thickBot="1" x14ac:dyDescent="0.3">
      <c r="A17" s="127" t="s">
        <v>119</v>
      </c>
      <c r="B17" s="74" t="s">
        <v>85</v>
      </c>
      <c r="C17" s="49" t="s">
        <v>87</v>
      </c>
      <c r="D17" s="58" t="s">
        <v>147</v>
      </c>
      <c r="E17" s="65">
        <f>VLOOKUP($D17,'NI TLAFs 2018-19'!$C$5:$AA$64,2,FALSE)</f>
        <v>0.999</v>
      </c>
      <c r="F17" s="66">
        <f>VLOOKUP($D17,'NI TLAFs 2018-19'!$C$5:$AA$64,3,FALSE)</f>
        <v>0.997</v>
      </c>
      <c r="G17" s="66">
        <f>VLOOKUP($D17,'NI TLAFs 2018-19'!$C$5:$AA$64,4,FALSE)</f>
        <v>1.0009999999999999</v>
      </c>
      <c r="H17" s="66">
        <f>VLOOKUP($D17,'NI TLAFs 2018-19'!$C$5:$AA$64,5,FALSE)</f>
        <v>0.999</v>
      </c>
      <c r="I17" s="66">
        <f>VLOOKUP($D17,'NI TLAFs 2018-19'!$C$5:$AA$64,6,FALSE)</f>
        <v>0.999</v>
      </c>
      <c r="J17" s="66">
        <f>VLOOKUP($D17,'NI TLAFs 2018-19'!$C$5:$AA$64,7,FALSE)</f>
        <v>0.998</v>
      </c>
      <c r="K17" s="66">
        <f>VLOOKUP($D17,'NI TLAFs 2018-19'!$C$5:$AA$64,8,FALSE)</f>
        <v>1.0009999999999999</v>
      </c>
      <c r="L17" s="66">
        <f>VLOOKUP($D17,'NI TLAFs 2018-19'!$C$5:$AA$64,9,FALSE)</f>
        <v>1.002</v>
      </c>
      <c r="M17" s="66">
        <f>VLOOKUP($D17,'NI TLAFs 2018-19'!$C$5:$AA$64,10,FALSE)</f>
        <v>1.002</v>
      </c>
      <c r="N17" s="66">
        <f>VLOOKUP($D17,'NI TLAFs 2018-19'!$C$5:$AA$64,11,FALSE)</f>
        <v>1.002</v>
      </c>
      <c r="O17" s="66">
        <f>VLOOKUP($D17,'NI TLAFs 2018-19'!$C$5:$AA$64,12,FALSE)</f>
        <v>1</v>
      </c>
      <c r="P17" s="66">
        <f>VLOOKUP($D17,'NI TLAFs 2018-19'!$C$5:$AA$64,13,FALSE)</f>
        <v>1.0009999999999999</v>
      </c>
      <c r="Q17" s="66">
        <f>VLOOKUP($D17,'NI TLAFs 2018-19'!$C$5:$AA$64,14,FALSE)</f>
        <v>1.0009999999999999</v>
      </c>
      <c r="R17" s="66">
        <f>VLOOKUP($D17,'NI TLAFs 2018-19'!$C$5:$AA$64,15,FALSE)</f>
        <v>1.0029999999999999</v>
      </c>
      <c r="S17" s="66">
        <f>VLOOKUP($D17,'NI TLAFs 2018-19'!$C$5:$AA$64,16,FALSE)</f>
        <v>0.997</v>
      </c>
      <c r="T17" s="66">
        <f>VLOOKUP($D17,'NI TLAFs 2018-19'!$C$5:$AA$64,17,FALSE)</f>
        <v>0.998</v>
      </c>
      <c r="U17" s="66">
        <f>VLOOKUP($D17,'NI TLAFs 2018-19'!$C$5:$AA$64,18,FALSE)</f>
        <v>0.99299999999999999</v>
      </c>
      <c r="V17" s="66">
        <f>VLOOKUP($D17,'NI TLAFs 2018-19'!$C$5:$AA$64,19,FALSE)</f>
        <v>0.99299999999999999</v>
      </c>
      <c r="W17" s="66">
        <f>VLOOKUP($D17,'NI TLAFs 2018-19'!$C$5:$AA$64,20,FALSE)</f>
        <v>0.995</v>
      </c>
      <c r="X17" s="66">
        <f>VLOOKUP($D17,'NI TLAFs 2018-19'!$C$5:$AA$64,21,FALSE)</f>
        <v>0.995</v>
      </c>
      <c r="Y17" s="66">
        <f>VLOOKUP($D17,'NI TLAFs 2018-19'!$C$5:$AA$64,22,FALSE)</f>
        <v>0.996</v>
      </c>
      <c r="Z17" s="66">
        <f>VLOOKUP($D17,'NI TLAFs 2018-19'!$C$5:$AA$64,23,FALSE)</f>
        <v>0.997</v>
      </c>
      <c r="AA17" s="66">
        <f>VLOOKUP($D17,'NI TLAFs 2018-19'!$C$5:$AA$64,24,FALSE)</f>
        <v>0.996</v>
      </c>
      <c r="AB17" s="67">
        <f>VLOOKUP($D17,'NI TLAFs 2018-19'!$C$5:$AA$64,25,FALSE)</f>
        <v>0.998</v>
      </c>
    </row>
    <row r="18" spans="1:31" s="53" customFormat="1" ht="15.75" thickBot="1" x14ac:dyDescent="0.3">
      <c r="A18" s="127" t="s">
        <v>119</v>
      </c>
      <c r="B18" s="74" t="s">
        <v>86</v>
      </c>
      <c r="C18" s="49" t="s">
        <v>88</v>
      </c>
      <c r="D18" s="58" t="s">
        <v>147</v>
      </c>
      <c r="E18" s="65">
        <f>VLOOKUP($D18,'NI TLAFs 2018-19'!$C$5:$AA$64,2,FALSE)</f>
        <v>0.999</v>
      </c>
      <c r="F18" s="66">
        <f>VLOOKUP($D18,'NI TLAFs 2018-19'!$C$5:$AA$64,3,FALSE)</f>
        <v>0.997</v>
      </c>
      <c r="G18" s="66">
        <f>VLOOKUP($D18,'NI TLAFs 2018-19'!$C$5:$AA$64,4,FALSE)</f>
        <v>1.0009999999999999</v>
      </c>
      <c r="H18" s="66">
        <f>VLOOKUP($D18,'NI TLAFs 2018-19'!$C$5:$AA$64,5,FALSE)</f>
        <v>0.999</v>
      </c>
      <c r="I18" s="66">
        <f>VLOOKUP($D18,'NI TLAFs 2018-19'!$C$5:$AA$64,6,FALSE)</f>
        <v>0.999</v>
      </c>
      <c r="J18" s="66">
        <f>VLOOKUP($D18,'NI TLAFs 2018-19'!$C$5:$AA$64,7,FALSE)</f>
        <v>0.998</v>
      </c>
      <c r="K18" s="66">
        <f>VLOOKUP($D18,'NI TLAFs 2018-19'!$C$5:$AA$64,8,FALSE)</f>
        <v>1.0009999999999999</v>
      </c>
      <c r="L18" s="66">
        <f>VLOOKUP($D18,'NI TLAFs 2018-19'!$C$5:$AA$64,9,FALSE)</f>
        <v>1.002</v>
      </c>
      <c r="M18" s="66">
        <f>VLOOKUP($D18,'NI TLAFs 2018-19'!$C$5:$AA$64,10,FALSE)</f>
        <v>1.002</v>
      </c>
      <c r="N18" s="66">
        <f>VLOOKUP($D18,'NI TLAFs 2018-19'!$C$5:$AA$64,11,FALSE)</f>
        <v>1.002</v>
      </c>
      <c r="O18" s="66">
        <f>VLOOKUP($D18,'NI TLAFs 2018-19'!$C$5:$AA$64,12,FALSE)</f>
        <v>1</v>
      </c>
      <c r="P18" s="66">
        <f>VLOOKUP($D18,'NI TLAFs 2018-19'!$C$5:$AA$64,13,FALSE)</f>
        <v>1.0009999999999999</v>
      </c>
      <c r="Q18" s="66">
        <f>VLOOKUP($D18,'NI TLAFs 2018-19'!$C$5:$AA$64,14,FALSE)</f>
        <v>1.0009999999999999</v>
      </c>
      <c r="R18" s="66">
        <f>VLOOKUP($D18,'NI TLAFs 2018-19'!$C$5:$AA$64,15,FALSE)</f>
        <v>1.0029999999999999</v>
      </c>
      <c r="S18" s="66">
        <f>VLOOKUP($D18,'NI TLAFs 2018-19'!$C$5:$AA$64,16,FALSE)</f>
        <v>0.997</v>
      </c>
      <c r="T18" s="66">
        <f>VLOOKUP($D18,'NI TLAFs 2018-19'!$C$5:$AA$64,17,FALSE)</f>
        <v>0.998</v>
      </c>
      <c r="U18" s="66">
        <f>VLOOKUP($D18,'NI TLAFs 2018-19'!$C$5:$AA$64,18,FALSE)</f>
        <v>0.99299999999999999</v>
      </c>
      <c r="V18" s="66">
        <f>VLOOKUP($D18,'NI TLAFs 2018-19'!$C$5:$AA$64,19,FALSE)</f>
        <v>0.99299999999999999</v>
      </c>
      <c r="W18" s="66">
        <f>VLOOKUP($D18,'NI TLAFs 2018-19'!$C$5:$AA$64,20,FALSE)</f>
        <v>0.995</v>
      </c>
      <c r="X18" s="66">
        <f>VLOOKUP($D18,'NI TLAFs 2018-19'!$C$5:$AA$64,21,FALSE)</f>
        <v>0.995</v>
      </c>
      <c r="Y18" s="66">
        <f>VLOOKUP($D18,'NI TLAFs 2018-19'!$C$5:$AA$64,22,FALSE)</f>
        <v>0.996</v>
      </c>
      <c r="Z18" s="66">
        <f>VLOOKUP($D18,'NI TLAFs 2018-19'!$C$5:$AA$64,23,FALSE)</f>
        <v>0.997</v>
      </c>
      <c r="AA18" s="66">
        <f>VLOOKUP($D18,'NI TLAFs 2018-19'!$C$5:$AA$64,24,FALSE)</f>
        <v>0.996</v>
      </c>
      <c r="AB18" s="67">
        <f>VLOOKUP($D18,'NI TLAFs 2018-19'!$C$5:$AA$64,25,FALSE)</f>
        <v>0.998</v>
      </c>
    </row>
    <row r="19" spans="1:31" s="60" customFormat="1" ht="15.75" thickBot="1" x14ac:dyDescent="0.3">
      <c r="A19" s="147" t="s">
        <v>252</v>
      </c>
      <c r="B19" s="148" t="s">
        <v>269</v>
      </c>
      <c r="C19" s="148" t="s">
        <v>270</v>
      </c>
      <c r="D19" s="149" t="s">
        <v>271</v>
      </c>
      <c r="E19" s="65">
        <f>VLOOKUP($D19,'NI TLAFs 2018-19'!$C$5:$AA$64,2,FALSE)</f>
        <v>0.98599999999999999</v>
      </c>
      <c r="F19" s="66">
        <f>VLOOKUP($D19,'NI TLAFs 2018-19'!$C$5:$AA$64,3,FALSE)</f>
        <v>0.98199999999999998</v>
      </c>
      <c r="G19" s="66">
        <f>VLOOKUP($D19,'NI TLAFs 2018-19'!$C$5:$AA$64,4,FALSE)</f>
        <v>0.98899999999999999</v>
      </c>
      <c r="H19" s="66">
        <f>VLOOKUP($D19,'NI TLAFs 2018-19'!$C$5:$AA$64,5,FALSE)</f>
        <v>0.98399999999999999</v>
      </c>
      <c r="I19" s="66">
        <f>VLOOKUP($D19,'NI TLAFs 2018-19'!$C$5:$AA$64,6,FALSE)</f>
        <v>0.98599999999999999</v>
      </c>
      <c r="J19" s="66">
        <f>VLOOKUP($D19,'NI TLAFs 2018-19'!$C$5:$AA$64,7,FALSE)</f>
        <v>0.98299999999999998</v>
      </c>
      <c r="K19" s="66">
        <f>VLOOKUP($D19,'NI TLAFs 2018-19'!$C$5:$AA$64,8,FALSE)</f>
        <v>0.99</v>
      </c>
      <c r="L19" s="66">
        <f>VLOOKUP($D19,'NI TLAFs 2018-19'!$C$5:$AA$64,9,FALSE)</f>
        <v>0.98799999999999999</v>
      </c>
      <c r="M19" s="66">
        <f>VLOOKUP($D19,'NI TLAFs 2018-19'!$C$5:$AA$64,10,FALSE)</f>
        <v>0.99</v>
      </c>
      <c r="N19" s="66">
        <f>VLOOKUP($D19,'NI TLAFs 2018-19'!$C$5:$AA$64,11,FALSE)</f>
        <v>0.98799999999999999</v>
      </c>
      <c r="O19" s="66">
        <f>VLOOKUP($D19,'NI TLAFs 2018-19'!$C$5:$AA$64,12,FALSE)</f>
        <v>0.98699999999999999</v>
      </c>
      <c r="P19" s="66">
        <f>VLOOKUP($D19,'NI TLAFs 2018-19'!$C$5:$AA$64,13,FALSE)</f>
        <v>0.98599999999999999</v>
      </c>
      <c r="Q19" s="66">
        <f>VLOOKUP($D19,'NI TLAFs 2018-19'!$C$5:$AA$64,14,FALSE)</f>
        <v>0.98499999999999999</v>
      </c>
      <c r="R19" s="66">
        <f>VLOOKUP($D19,'NI TLAFs 2018-19'!$C$5:$AA$64,15,FALSE)</f>
        <v>0.98799999999999999</v>
      </c>
      <c r="S19" s="66">
        <f>VLOOKUP($D19,'NI TLAFs 2018-19'!$C$5:$AA$64,16,FALSE)</f>
        <v>0.98</v>
      </c>
      <c r="T19" s="66">
        <f>VLOOKUP($D19,'NI TLAFs 2018-19'!$C$5:$AA$64,17,FALSE)</f>
        <v>0.98099999999999998</v>
      </c>
      <c r="U19" s="66">
        <f>VLOOKUP($D19,'NI TLAFs 2018-19'!$C$5:$AA$64,18,FALSE)</f>
        <v>0.97599999999999998</v>
      </c>
      <c r="V19" s="66">
        <f>VLOOKUP($D19,'NI TLAFs 2018-19'!$C$5:$AA$64,19,FALSE)</f>
        <v>0.97899999999999998</v>
      </c>
      <c r="W19" s="66">
        <f>VLOOKUP($D19,'NI TLAFs 2018-19'!$C$5:$AA$64,20,FALSE)</f>
        <v>0.98</v>
      </c>
      <c r="X19" s="66">
        <f>VLOOKUP($D19,'NI TLAFs 2018-19'!$C$5:$AA$64,21,FALSE)</f>
        <v>0.98</v>
      </c>
      <c r="Y19" s="66">
        <f>VLOOKUP($D19,'NI TLAFs 2018-19'!$C$5:$AA$64,22,FALSE)</f>
        <v>0.98099999999999998</v>
      </c>
      <c r="Z19" s="66">
        <f>VLOOKUP($D19,'NI TLAFs 2018-19'!$C$5:$AA$64,23,FALSE)</f>
        <v>0.98199999999999998</v>
      </c>
      <c r="AA19" s="66">
        <f>VLOOKUP($D19,'NI TLAFs 2018-19'!$C$5:$AA$64,24,FALSE)</f>
        <v>0.98299999999999998</v>
      </c>
      <c r="AB19" s="67">
        <f>VLOOKUP($D19,'NI TLAFs 2018-19'!$C$5:$AA$64,25,FALSE)</f>
        <v>0.98399999999999999</v>
      </c>
    </row>
    <row r="20" spans="1:31" s="53" customFormat="1" ht="15.75" thickBot="1" x14ac:dyDescent="0.3">
      <c r="A20" s="163" t="s">
        <v>160</v>
      </c>
      <c r="B20" s="164" t="s">
        <v>57</v>
      </c>
      <c r="C20" s="162" t="s">
        <v>69</v>
      </c>
      <c r="D20" s="165" t="s">
        <v>159</v>
      </c>
      <c r="E20" s="128">
        <f>VLOOKUP($D20,'NI TLAFs 2018-19'!$C$5:$AA$64,2,FALSE)</f>
        <v>0.97599999999999998</v>
      </c>
      <c r="F20" s="137">
        <f>VLOOKUP($D20,'NI TLAFs 2018-19'!$C$5:$AA$64,3,FALSE)</f>
        <v>0.97599999999999998</v>
      </c>
      <c r="G20" s="137">
        <f>VLOOKUP($D20,'NI TLAFs 2018-19'!$C$5:$AA$64,4,FALSE)</f>
        <v>0.97599999999999998</v>
      </c>
      <c r="H20" s="137">
        <f>VLOOKUP($D20,'NI TLAFs 2018-19'!$C$5:$AA$64,5,FALSE)</f>
        <v>0.97599999999999998</v>
      </c>
      <c r="I20" s="137">
        <f>VLOOKUP($D20,'NI TLAFs 2018-19'!$C$5:$AA$64,6,FALSE)</f>
        <v>0.97599999999999998</v>
      </c>
      <c r="J20" s="137">
        <f>VLOOKUP($D20,'NI TLAFs 2018-19'!$C$5:$AA$64,7,FALSE)</f>
        <v>0.97599999999999998</v>
      </c>
      <c r="K20" s="137">
        <f>VLOOKUP($D20,'NI TLAFs 2018-19'!$C$5:$AA$64,8,FALSE)</f>
        <v>0.97599999999999998</v>
      </c>
      <c r="L20" s="137">
        <f>VLOOKUP($D20,'NI TLAFs 2018-19'!$C$5:$AA$64,9,FALSE)</f>
        <v>0.97599999999999998</v>
      </c>
      <c r="M20" s="137">
        <f>VLOOKUP($D20,'NI TLAFs 2018-19'!$C$5:$AA$64,10,FALSE)</f>
        <v>0.97599999999999998</v>
      </c>
      <c r="N20" s="137">
        <f>VLOOKUP($D20,'NI TLAFs 2018-19'!$C$5:$AA$64,11,FALSE)</f>
        <v>0.97599999999999998</v>
      </c>
      <c r="O20" s="137">
        <f>VLOOKUP($D20,'NI TLAFs 2018-19'!$C$5:$AA$64,12,FALSE)</f>
        <v>0.97599999999999998</v>
      </c>
      <c r="P20" s="137">
        <f>VLOOKUP($D20,'NI TLAFs 2018-19'!$C$5:$AA$64,13,FALSE)</f>
        <v>0.97599999999999998</v>
      </c>
      <c r="Q20" s="137">
        <f>VLOOKUP($D20,'NI TLAFs 2018-19'!$C$5:$AA$64,14,FALSE)</f>
        <v>0.97599999999999998</v>
      </c>
      <c r="R20" s="137">
        <f>VLOOKUP($D20,'NI TLAFs 2018-19'!$C$5:$AA$64,15,FALSE)</f>
        <v>0.97599999999999998</v>
      </c>
      <c r="S20" s="137">
        <f>VLOOKUP($D20,'NI TLAFs 2018-19'!$C$5:$AA$64,16,FALSE)</f>
        <v>0.97599999999999998</v>
      </c>
      <c r="T20" s="137">
        <f>VLOOKUP($D20,'NI TLAFs 2018-19'!$C$5:$AA$64,17,FALSE)</f>
        <v>0.97599999999999998</v>
      </c>
      <c r="U20" s="137">
        <f>VLOOKUP($D20,'NI TLAFs 2018-19'!$C$5:$AA$64,18,FALSE)</f>
        <v>0.97599999999999998</v>
      </c>
      <c r="V20" s="137">
        <f>VLOOKUP($D20,'NI TLAFs 2018-19'!$C$5:$AA$64,19,FALSE)</f>
        <v>0.97599999999999998</v>
      </c>
      <c r="W20" s="137">
        <f>VLOOKUP($D20,'NI TLAFs 2018-19'!$C$5:$AA$64,20,FALSE)</f>
        <v>0.97599999999999998</v>
      </c>
      <c r="X20" s="137">
        <f>VLOOKUP($D20,'NI TLAFs 2018-19'!$C$5:$AA$64,21,FALSE)</f>
        <v>0.97599999999999998</v>
      </c>
      <c r="Y20" s="137">
        <f>VLOOKUP($D20,'NI TLAFs 2018-19'!$C$5:$AA$64,22,FALSE)</f>
        <v>0.97599999999999998</v>
      </c>
      <c r="Z20" s="137">
        <f>VLOOKUP($D20,'NI TLAFs 2018-19'!$C$5:$AA$64,23,FALSE)</f>
        <v>0.97599999999999998</v>
      </c>
      <c r="AA20" s="137">
        <f>VLOOKUP($D20,'NI TLAFs 2018-19'!$C$5:$AA$64,24,FALSE)</f>
        <v>0.97599999999999998</v>
      </c>
      <c r="AB20" s="77">
        <f>VLOOKUP($D20,'NI TLAFs 2018-19'!$C$5:$AA$64,25,FALSE)</f>
        <v>0.97599999999999998</v>
      </c>
    </row>
    <row r="21" spans="1:31" ht="15.75" thickBot="1" x14ac:dyDescent="0.3">
      <c r="A21" s="2"/>
      <c r="B21" s="6"/>
      <c r="C21" s="6"/>
      <c r="D21" s="1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3"/>
      <c r="AD21" s="1"/>
      <c r="AE21" s="1"/>
    </row>
    <row r="22" spans="1:31" ht="15" customHeight="1" thickBot="1" x14ac:dyDescent="0.3">
      <c r="A22" s="327" t="s">
        <v>62</v>
      </c>
      <c r="B22" s="330" t="s">
        <v>37</v>
      </c>
      <c r="C22" s="339"/>
      <c r="D22" s="341" t="s">
        <v>40</v>
      </c>
      <c r="E22" s="335" t="s">
        <v>39</v>
      </c>
      <c r="F22" s="336"/>
      <c r="G22" s="336"/>
      <c r="H22" s="336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8"/>
      <c r="AD22" s="1"/>
      <c r="AE22" s="1"/>
    </row>
    <row r="23" spans="1:31" ht="15" customHeight="1" thickBot="1" x14ac:dyDescent="0.3">
      <c r="A23" s="328"/>
      <c r="B23" s="331"/>
      <c r="C23" s="340"/>
      <c r="D23" s="342"/>
      <c r="E23" s="311" t="s">
        <v>256</v>
      </c>
      <c r="F23" s="311"/>
      <c r="G23" s="311" t="s">
        <v>257</v>
      </c>
      <c r="H23" s="311"/>
      <c r="I23" s="311" t="s">
        <v>258</v>
      </c>
      <c r="J23" s="311"/>
      <c r="K23" s="311" t="s">
        <v>259</v>
      </c>
      <c r="L23" s="311"/>
      <c r="M23" s="311" t="s">
        <v>260</v>
      </c>
      <c r="N23" s="311"/>
      <c r="O23" s="311" t="s">
        <v>261</v>
      </c>
      <c r="P23" s="311"/>
      <c r="Q23" s="311" t="s">
        <v>262</v>
      </c>
      <c r="R23" s="311"/>
      <c r="S23" s="311" t="s">
        <v>263</v>
      </c>
      <c r="T23" s="311"/>
      <c r="U23" s="311" t="s">
        <v>264</v>
      </c>
      <c r="V23" s="311"/>
      <c r="W23" s="311" t="s">
        <v>265</v>
      </c>
      <c r="X23" s="311"/>
      <c r="Y23" s="311" t="s">
        <v>266</v>
      </c>
      <c r="Z23" s="311"/>
      <c r="AA23" s="311" t="s">
        <v>267</v>
      </c>
      <c r="AB23" s="311"/>
      <c r="AD23" s="1"/>
      <c r="AE23" s="1"/>
    </row>
    <row r="24" spans="1:31" ht="15.75" customHeight="1" thickBot="1" x14ac:dyDescent="0.3">
      <c r="A24" s="329"/>
      <c r="B24" s="114" t="s">
        <v>64</v>
      </c>
      <c r="C24" s="16" t="s">
        <v>65</v>
      </c>
      <c r="D24" s="343"/>
      <c r="E24" s="139" t="s">
        <v>35</v>
      </c>
      <c r="F24" s="139" t="s">
        <v>36</v>
      </c>
      <c r="G24" s="139" t="s">
        <v>35</v>
      </c>
      <c r="H24" s="139" t="s">
        <v>36</v>
      </c>
      <c r="I24" s="139" t="s">
        <v>35</v>
      </c>
      <c r="J24" s="139" t="s">
        <v>36</v>
      </c>
      <c r="K24" s="139" t="s">
        <v>35</v>
      </c>
      <c r="L24" s="139" t="s">
        <v>36</v>
      </c>
      <c r="M24" s="139" t="s">
        <v>35</v>
      </c>
      <c r="N24" s="139" t="s">
        <v>36</v>
      </c>
      <c r="O24" s="139" t="s">
        <v>35</v>
      </c>
      <c r="P24" s="139" t="s">
        <v>36</v>
      </c>
      <c r="Q24" s="139" t="s">
        <v>35</v>
      </c>
      <c r="R24" s="139" t="s">
        <v>36</v>
      </c>
      <c r="S24" s="139" t="s">
        <v>35</v>
      </c>
      <c r="T24" s="139" t="s">
        <v>36</v>
      </c>
      <c r="U24" s="139" t="s">
        <v>35</v>
      </c>
      <c r="V24" s="139" t="s">
        <v>36</v>
      </c>
      <c r="W24" s="139" t="s">
        <v>35</v>
      </c>
      <c r="X24" s="139" t="s">
        <v>36</v>
      </c>
      <c r="Y24" s="139" t="s">
        <v>35</v>
      </c>
      <c r="Z24" s="139" t="s">
        <v>36</v>
      </c>
      <c r="AA24" s="139" t="s">
        <v>35</v>
      </c>
      <c r="AB24" s="139" t="s">
        <v>36</v>
      </c>
      <c r="AD24" s="1"/>
      <c r="AE24" s="1"/>
    </row>
    <row r="25" spans="1:31" s="53" customFormat="1" ht="15.75" thickBot="1" x14ac:dyDescent="0.3">
      <c r="A25" s="129" t="s">
        <v>122</v>
      </c>
      <c r="B25" s="117" t="s">
        <v>162</v>
      </c>
      <c r="C25" s="78" t="s">
        <v>314</v>
      </c>
      <c r="D25" s="105" t="s">
        <v>148</v>
      </c>
      <c r="E25" s="65">
        <v>0.98799999999999999</v>
      </c>
      <c r="F25" s="66">
        <v>0.98299999999999998</v>
      </c>
      <c r="G25" s="66">
        <v>0.99099999999999999</v>
      </c>
      <c r="H25" s="66">
        <v>0.98599999999999999</v>
      </c>
      <c r="I25" s="66">
        <v>0.98899999999999999</v>
      </c>
      <c r="J25" s="66">
        <v>0.98499999999999999</v>
      </c>
      <c r="K25" s="66">
        <v>0.99299999999999999</v>
      </c>
      <c r="L25" s="66">
        <v>0.99</v>
      </c>
      <c r="M25" s="66">
        <v>0.99299999999999999</v>
      </c>
      <c r="N25" s="66">
        <v>0.99</v>
      </c>
      <c r="O25" s="66">
        <v>0.99</v>
      </c>
      <c r="P25" s="66">
        <v>0.98799999999999999</v>
      </c>
      <c r="Q25" s="66">
        <v>0.99</v>
      </c>
      <c r="R25" s="66">
        <v>0.99099999999999999</v>
      </c>
      <c r="S25" s="66">
        <v>0.98399999999999999</v>
      </c>
      <c r="T25" s="66">
        <v>0.98299999999999998</v>
      </c>
      <c r="U25" s="66">
        <v>0.98199999999999998</v>
      </c>
      <c r="V25" s="66">
        <v>0.98199999999999998</v>
      </c>
      <c r="W25" s="66">
        <v>0.98599999999999999</v>
      </c>
      <c r="X25" s="66">
        <v>0.98299999999999998</v>
      </c>
      <c r="Y25" s="66">
        <v>0.98899999999999999</v>
      </c>
      <c r="Z25" s="66">
        <v>0.98799999999999999</v>
      </c>
      <c r="AA25" s="66">
        <v>0.99</v>
      </c>
      <c r="AB25" s="67">
        <v>0.98899999999999999</v>
      </c>
    </row>
    <row r="26" spans="1:31" s="53" customFormat="1" ht="15.75" thickBot="1" x14ac:dyDescent="0.3">
      <c r="A26" s="127" t="s">
        <v>123</v>
      </c>
      <c r="B26" s="103" t="s">
        <v>162</v>
      </c>
      <c r="C26" s="136" t="s">
        <v>79</v>
      </c>
      <c r="D26" s="132" t="s">
        <v>148</v>
      </c>
      <c r="E26" s="65">
        <v>0.98799999999999999</v>
      </c>
      <c r="F26" s="66">
        <v>0.98299999999999998</v>
      </c>
      <c r="G26" s="66">
        <v>0.99099999999999999</v>
      </c>
      <c r="H26" s="66">
        <v>0.98599999999999999</v>
      </c>
      <c r="I26" s="66">
        <v>0.98899999999999999</v>
      </c>
      <c r="J26" s="66">
        <v>0.98499999999999999</v>
      </c>
      <c r="K26" s="66">
        <v>0.99299999999999999</v>
      </c>
      <c r="L26" s="66">
        <v>0.99</v>
      </c>
      <c r="M26" s="66">
        <v>0.99299999999999999</v>
      </c>
      <c r="N26" s="66">
        <v>0.99</v>
      </c>
      <c r="O26" s="66">
        <v>0.99</v>
      </c>
      <c r="P26" s="66">
        <v>0.98799999999999999</v>
      </c>
      <c r="Q26" s="66">
        <v>0.99</v>
      </c>
      <c r="R26" s="66">
        <v>0.99099999999999999</v>
      </c>
      <c r="S26" s="66">
        <v>0.98399999999999999</v>
      </c>
      <c r="T26" s="66">
        <v>0.98299999999999998</v>
      </c>
      <c r="U26" s="66">
        <v>0.98199999999999998</v>
      </c>
      <c r="V26" s="66">
        <v>0.98199999999999998</v>
      </c>
      <c r="W26" s="66">
        <v>0.98599999999999999</v>
      </c>
      <c r="X26" s="66">
        <v>0.98299999999999998</v>
      </c>
      <c r="Y26" s="66">
        <v>0.98899999999999999</v>
      </c>
      <c r="Z26" s="66">
        <v>0.98799999999999999</v>
      </c>
      <c r="AA26" s="66">
        <v>0.99</v>
      </c>
      <c r="AB26" s="67">
        <v>0.98899999999999999</v>
      </c>
    </row>
    <row r="27" spans="1:31" s="53" customFormat="1" ht="15.75" thickBot="1" x14ac:dyDescent="0.3">
      <c r="A27" s="127" t="s">
        <v>124</v>
      </c>
      <c r="B27" s="103" t="s">
        <v>162</v>
      </c>
      <c r="C27" s="136" t="s">
        <v>70</v>
      </c>
      <c r="D27" s="132" t="s">
        <v>149</v>
      </c>
      <c r="E27" s="65">
        <v>0.98899999999999999</v>
      </c>
      <c r="F27" s="66">
        <v>0.98199999999999998</v>
      </c>
      <c r="G27" s="66">
        <v>0.99199999999999999</v>
      </c>
      <c r="H27" s="66">
        <v>0.98499999999999999</v>
      </c>
      <c r="I27" s="66">
        <v>0.99</v>
      </c>
      <c r="J27" s="66">
        <v>0.98399999999999999</v>
      </c>
      <c r="K27" s="66">
        <v>0.99299999999999999</v>
      </c>
      <c r="L27" s="66">
        <v>0.98799999999999999</v>
      </c>
      <c r="M27" s="66">
        <v>0.99299999999999999</v>
      </c>
      <c r="N27" s="66">
        <v>0.98799999999999999</v>
      </c>
      <c r="O27" s="66">
        <v>0.99099999999999999</v>
      </c>
      <c r="P27" s="66">
        <v>0.98499999999999999</v>
      </c>
      <c r="Q27" s="66">
        <v>0.98899999999999999</v>
      </c>
      <c r="R27" s="66">
        <v>0.98699999999999999</v>
      </c>
      <c r="S27" s="66">
        <v>0.98499999999999999</v>
      </c>
      <c r="T27" s="66">
        <v>0.98099999999999998</v>
      </c>
      <c r="U27" s="66">
        <v>0.98199999999999998</v>
      </c>
      <c r="V27" s="66">
        <v>0.97799999999999998</v>
      </c>
      <c r="W27" s="66">
        <v>0.98399999999999999</v>
      </c>
      <c r="X27" s="66">
        <v>0.97799999999999998</v>
      </c>
      <c r="Y27" s="66">
        <v>0.98399999999999999</v>
      </c>
      <c r="Z27" s="66">
        <v>0.98</v>
      </c>
      <c r="AA27" s="66">
        <v>0.98499999999999999</v>
      </c>
      <c r="AB27" s="67">
        <v>0.98199999999999998</v>
      </c>
    </row>
    <row r="28" spans="1:31" s="53" customFormat="1" ht="15.75" thickBot="1" x14ac:dyDescent="0.3">
      <c r="A28" s="127" t="s">
        <v>125</v>
      </c>
      <c r="B28" s="103" t="s">
        <v>162</v>
      </c>
      <c r="C28" s="136" t="s">
        <v>91</v>
      </c>
      <c r="D28" s="132" t="s">
        <v>150</v>
      </c>
      <c r="E28" s="65">
        <v>0.998</v>
      </c>
      <c r="F28" s="66">
        <v>0.995</v>
      </c>
      <c r="G28" s="66">
        <v>1.0009999999999999</v>
      </c>
      <c r="H28" s="66">
        <v>0.997</v>
      </c>
      <c r="I28" s="66">
        <v>0.998</v>
      </c>
      <c r="J28" s="66">
        <v>0.996</v>
      </c>
      <c r="K28" s="66">
        <v>1.0009999999999999</v>
      </c>
      <c r="L28" s="66">
        <v>1</v>
      </c>
      <c r="M28" s="66">
        <v>1.0009999999999999</v>
      </c>
      <c r="N28" s="66">
        <v>1.0009999999999999</v>
      </c>
      <c r="O28" s="66">
        <v>1</v>
      </c>
      <c r="P28" s="66">
        <v>0.999</v>
      </c>
      <c r="Q28" s="66">
        <v>1</v>
      </c>
      <c r="R28" s="66">
        <v>1.0009999999999999</v>
      </c>
      <c r="S28" s="66">
        <v>0.996</v>
      </c>
      <c r="T28" s="66">
        <v>0.996</v>
      </c>
      <c r="U28" s="66">
        <v>0.99199999999999999</v>
      </c>
      <c r="V28" s="66">
        <v>0.99099999999999999</v>
      </c>
      <c r="W28" s="66">
        <v>0.99399999999999999</v>
      </c>
      <c r="X28" s="66">
        <v>0.99299999999999999</v>
      </c>
      <c r="Y28" s="66">
        <v>0.995</v>
      </c>
      <c r="Z28" s="66">
        <v>0.99399999999999999</v>
      </c>
      <c r="AA28" s="66">
        <v>0.996</v>
      </c>
      <c r="AB28" s="67">
        <v>0.996</v>
      </c>
    </row>
    <row r="29" spans="1:31" s="53" customFormat="1" ht="15.75" thickBot="1" x14ac:dyDescent="0.3">
      <c r="A29" s="127" t="s">
        <v>126</v>
      </c>
      <c r="B29" s="103" t="s">
        <v>162</v>
      </c>
      <c r="C29" s="136" t="s">
        <v>90</v>
      </c>
      <c r="D29" s="132" t="s">
        <v>151</v>
      </c>
      <c r="E29" s="65">
        <v>0.98799999999999999</v>
      </c>
      <c r="F29" s="66">
        <v>0.98299999999999998</v>
      </c>
      <c r="G29" s="66">
        <v>0.99</v>
      </c>
      <c r="H29" s="66">
        <v>0.98499999999999999</v>
      </c>
      <c r="I29" s="66">
        <v>0.98799999999999999</v>
      </c>
      <c r="J29" s="66">
        <v>0.98399999999999999</v>
      </c>
      <c r="K29" s="66">
        <v>0.99099999999999999</v>
      </c>
      <c r="L29" s="66">
        <v>0.98799999999999999</v>
      </c>
      <c r="M29" s="66">
        <v>0.99099999999999999</v>
      </c>
      <c r="N29" s="66">
        <v>0.98899999999999999</v>
      </c>
      <c r="O29" s="66">
        <v>0.98899999999999999</v>
      </c>
      <c r="P29" s="66">
        <v>0.98599999999999999</v>
      </c>
      <c r="Q29" s="66">
        <v>0.98899999999999999</v>
      </c>
      <c r="R29" s="66">
        <v>0.98699999999999999</v>
      </c>
      <c r="S29" s="66">
        <v>0.98399999999999999</v>
      </c>
      <c r="T29" s="66">
        <v>0.98199999999999998</v>
      </c>
      <c r="U29" s="66">
        <v>0.98099999999999998</v>
      </c>
      <c r="V29" s="66">
        <v>0.97899999999999998</v>
      </c>
      <c r="W29" s="66">
        <v>0.98299999999999998</v>
      </c>
      <c r="X29" s="66">
        <v>0.97899999999999998</v>
      </c>
      <c r="Y29" s="66">
        <v>0.98399999999999999</v>
      </c>
      <c r="Z29" s="66">
        <v>0.98199999999999998</v>
      </c>
      <c r="AA29" s="66">
        <v>0.98499999999999999</v>
      </c>
      <c r="AB29" s="67">
        <v>0.98299999999999998</v>
      </c>
    </row>
    <row r="30" spans="1:31" s="53" customFormat="1" ht="15.75" thickBot="1" x14ac:dyDescent="0.3">
      <c r="A30" s="127" t="s">
        <v>127</v>
      </c>
      <c r="B30" s="103" t="s">
        <v>162</v>
      </c>
      <c r="C30" s="119" t="s">
        <v>168</v>
      </c>
      <c r="D30" s="132" t="s">
        <v>151</v>
      </c>
      <c r="E30" s="65">
        <v>0.98799999999999999</v>
      </c>
      <c r="F30" s="66">
        <v>0.98299999999999998</v>
      </c>
      <c r="G30" s="66">
        <v>0.99</v>
      </c>
      <c r="H30" s="66">
        <v>0.98499999999999999</v>
      </c>
      <c r="I30" s="66">
        <v>0.98799999999999999</v>
      </c>
      <c r="J30" s="66">
        <v>0.98399999999999999</v>
      </c>
      <c r="K30" s="66">
        <v>0.99099999999999999</v>
      </c>
      <c r="L30" s="66">
        <v>0.98799999999999999</v>
      </c>
      <c r="M30" s="66">
        <v>0.99099999999999999</v>
      </c>
      <c r="N30" s="66">
        <v>0.98899999999999999</v>
      </c>
      <c r="O30" s="66">
        <v>0.98899999999999999</v>
      </c>
      <c r="P30" s="66">
        <v>0.98599999999999999</v>
      </c>
      <c r="Q30" s="66">
        <v>0.98899999999999999</v>
      </c>
      <c r="R30" s="66">
        <v>0.98699999999999999</v>
      </c>
      <c r="S30" s="66">
        <v>0.98399999999999999</v>
      </c>
      <c r="T30" s="66">
        <v>0.98199999999999998</v>
      </c>
      <c r="U30" s="66">
        <v>0.98099999999999998</v>
      </c>
      <c r="V30" s="66">
        <v>0.97899999999999998</v>
      </c>
      <c r="W30" s="66">
        <v>0.98299999999999998</v>
      </c>
      <c r="X30" s="66">
        <v>0.97899999999999998</v>
      </c>
      <c r="Y30" s="66">
        <v>0.98399999999999999</v>
      </c>
      <c r="Z30" s="66">
        <v>0.98199999999999998</v>
      </c>
      <c r="AA30" s="66">
        <v>0.98499999999999999</v>
      </c>
      <c r="AB30" s="67">
        <v>0.98299999999999998</v>
      </c>
    </row>
    <row r="31" spans="1:31" s="53" customFormat="1" ht="15.75" thickBot="1" x14ac:dyDescent="0.3">
      <c r="A31" s="127" t="s">
        <v>128</v>
      </c>
      <c r="B31" s="103" t="s">
        <v>162</v>
      </c>
      <c r="C31" s="308" t="s">
        <v>315</v>
      </c>
      <c r="D31" s="132" t="s">
        <v>151</v>
      </c>
      <c r="E31" s="65">
        <v>0.98799999999999999</v>
      </c>
      <c r="F31" s="66">
        <v>0.98299999999999998</v>
      </c>
      <c r="G31" s="66">
        <v>0.99</v>
      </c>
      <c r="H31" s="66">
        <v>0.98499999999999999</v>
      </c>
      <c r="I31" s="66">
        <v>0.98799999999999999</v>
      </c>
      <c r="J31" s="66">
        <v>0.98399999999999999</v>
      </c>
      <c r="K31" s="66">
        <v>0.99099999999999999</v>
      </c>
      <c r="L31" s="66">
        <v>0.98799999999999999</v>
      </c>
      <c r="M31" s="66">
        <v>0.99099999999999999</v>
      </c>
      <c r="N31" s="66">
        <v>0.98899999999999999</v>
      </c>
      <c r="O31" s="66">
        <v>0.98899999999999999</v>
      </c>
      <c r="P31" s="66">
        <v>0.98599999999999999</v>
      </c>
      <c r="Q31" s="66">
        <v>0.98899999999999999</v>
      </c>
      <c r="R31" s="66">
        <v>0.98699999999999999</v>
      </c>
      <c r="S31" s="66">
        <v>0.98399999999999999</v>
      </c>
      <c r="T31" s="66">
        <v>0.98199999999999998</v>
      </c>
      <c r="U31" s="66">
        <v>0.98099999999999998</v>
      </c>
      <c r="V31" s="66">
        <v>0.97899999999999998</v>
      </c>
      <c r="W31" s="66">
        <v>0.98299999999999998</v>
      </c>
      <c r="X31" s="66">
        <v>0.97899999999999998</v>
      </c>
      <c r="Y31" s="66">
        <v>0.98399999999999999</v>
      </c>
      <c r="Z31" s="66">
        <v>0.98199999999999998</v>
      </c>
      <c r="AA31" s="66">
        <v>0.98499999999999999</v>
      </c>
      <c r="AB31" s="67">
        <v>0.98299999999999998</v>
      </c>
    </row>
    <row r="32" spans="1:31" s="53" customFormat="1" ht="15.75" thickBot="1" x14ac:dyDescent="0.3">
      <c r="A32" s="127" t="s">
        <v>129</v>
      </c>
      <c r="B32" s="74" t="s">
        <v>162</v>
      </c>
      <c r="C32" s="136" t="s">
        <v>80</v>
      </c>
      <c r="D32" s="132" t="s">
        <v>152</v>
      </c>
      <c r="E32" s="65">
        <v>0.98499999999999999</v>
      </c>
      <c r="F32" s="66">
        <v>0.97799999999999998</v>
      </c>
      <c r="G32" s="66">
        <v>0.98899999999999999</v>
      </c>
      <c r="H32" s="66">
        <v>0.98</v>
      </c>
      <c r="I32" s="66">
        <v>0.98599999999999999</v>
      </c>
      <c r="J32" s="66">
        <v>0.97899999999999998</v>
      </c>
      <c r="K32" s="66">
        <v>0.99</v>
      </c>
      <c r="L32" s="66">
        <v>0.98299999999999998</v>
      </c>
      <c r="M32" s="66">
        <v>0.99</v>
      </c>
      <c r="N32" s="66">
        <v>0.98399999999999999</v>
      </c>
      <c r="O32" s="66">
        <v>0.98699999999999999</v>
      </c>
      <c r="P32" s="66">
        <v>0.98099999999999998</v>
      </c>
      <c r="Q32" s="66">
        <v>0.98499999999999999</v>
      </c>
      <c r="R32" s="66">
        <v>0.98199999999999998</v>
      </c>
      <c r="S32" s="66">
        <v>0.98</v>
      </c>
      <c r="T32" s="66">
        <v>0.97599999999999998</v>
      </c>
      <c r="U32" s="66">
        <v>0.97699999999999998</v>
      </c>
      <c r="V32" s="66">
        <v>0.97299999999999998</v>
      </c>
      <c r="W32" s="66">
        <v>0.97899999999999998</v>
      </c>
      <c r="X32" s="66">
        <v>0.97299999999999998</v>
      </c>
      <c r="Y32" s="66">
        <v>0.97899999999999998</v>
      </c>
      <c r="Z32" s="66">
        <v>0.97499999999999998</v>
      </c>
      <c r="AA32" s="66">
        <v>0.98099999999999998</v>
      </c>
      <c r="AB32" s="67">
        <v>0.97699999999999998</v>
      </c>
    </row>
    <row r="33" spans="1:28" s="53" customFormat="1" ht="15.75" thickBot="1" x14ac:dyDescent="0.3">
      <c r="A33" s="127" t="s">
        <v>164</v>
      </c>
      <c r="B33" s="74" t="s">
        <v>162</v>
      </c>
      <c r="C33" s="136" t="s">
        <v>108</v>
      </c>
      <c r="D33" s="132" t="s">
        <v>152</v>
      </c>
      <c r="E33" s="65">
        <v>0.98499999999999999</v>
      </c>
      <c r="F33" s="66">
        <v>0.97799999999999998</v>
      </c>
      <c r="G33" s="66">
        <v>0.98899999999999999</v>
      </c>
      <c r="H33" s="66">
        <v>0.98</v>
      </c>
      <c r="I33" s="66">
        <v>0.98599999999999999</v>
      </c>
      <c r="J33" s="66">
        <v>0.97899999999999998</v>
      </c>
      <c r="K33" s="66">
        <v>0.99</v>
      </c>
      <c r="L33" s="66">
        <v>0.98299999999999998</v>
      </c>
      <c r="M33" s="66">
        <v>0.99</v>
      </c>
      <c r="N33" s="66">
        <v>0.98399999999999999</v>
      </c>
      <c r="O33" s="66">
        <v>0.98699999999999999</v>
      </c>
      <c r="P33" s="66">
        <v>0.98099999999999998</v>
      </c>
      <c r="Q33" s="66">
        <v>0.98499999999999999</v>
      </c>
      <c r="R33" s="66">
        <v>0.98199999999999998</v>
      </c>
      <c r="S33" s="66">
        <v>0.98</v>
      </c>
      <c r="T33" s="66">
        <v>0.97599999999999998</v>
      </c>
      <c r="U33" s="66">
        <v>0.97699999999999998</v>
      </c>
      <c r="V33" s="66">
        <v>0.97299999999999998</v>
      </c>
      <c r="W33" s="66">
        <v>0.97899999999999998</v>
      </c>
      <c r="X33" s="66">
        <v>0.97299999999999998</v>
      </c>
      <c r="Y33" s="66">
        <v>0.97899999999999998</v>
      </c>
      <c r="Z33" s="66">
        <v>0.97499999999999998</v>
      </c>
      <c r="AA33" s="66">
        <v>0.98099999999999998</v>
      </c>
      <c r="AB33" s="67">
        <v>0.97699999999999998</v>
      </c>
    </row>
    <row r="34" spans="1:28" s="53" customFormat="1" ht="15.75" thickBot="1" x14ac:dyDescent="0.3">
      <c r="A34" s="127" t="s">
        <v>130</v>
      </c>
      <c r="B34" s="74" t="s">
        <v>162</v>
      </c>
      <c r="C34" s="136" t="s">
        <v>71</v>
      </c>
      <c r="D34" s="132" t="s">
        <v>151</v>
      </c>
      <c r="E34" s="65">
        <v>0.98799999999999999</v>
      </c>
      <c r="F34" s="66">
        <v>0.98299999999999998</v>
      </c>
      <c r="G34" s="66">
        <v>0.99</v>
      </c>
      <c r="H34" s="66">
        <v>0.98499999999999999</v>
      </c>
      <c r="I34" s="66">
        <v>0.98799999999999999</v>
      </c>
      <c r="J34" s="66">
        <v>0.98399999999999999</v>
      </c>
      <c r="K34" s="66">
        <v>0.99099999999999999</v>
      </c>
      <c r="L34" s="66">
        <v>0.98799999999999999</v>
      </c>
      <c r="M34" s="66">
        <v>0.99099999999999999</v>
      </c>
      <c r="N34" s="66">
        <v>0.98899999999999999</v>
      </c>
      <c r="O34" s="66">
        <v>0.98899999999999999</v>
      </c>
      <c r="P34" s="66">
        <v>0.98599999999999999</v>
      </c>
      <c r="Q34" s="66">
        <v>0.98899999999999999</v>
      </c>
      <c r="R34" s="66">
        <v>0.98699999999999999</v>
      </c>
      <c r="S34" s="66">
        <v>0.98399999999999999</v>
      </c>
      <c r="T34" s="66">
        <v>0.98199999999999998</v>
      </c>
      <c r="U34" s="66">
        <v>0.98099999999999998</v>
      </c>
      <c r="V34" s="66">
        <v>0.97899999999999998</v>
      </c>
      <c r="W34" s="66">
        <v>0.98299999999999998</v>
      </c>
      <c r="X34" s="66">
        <v>0.97899999999999998</v>
      </c>
      <c r="Y34" s="66">
        <v>0.98399999999999999</v>
      </c>
      <c r="Z34" s="66">
        <v>0.98199999999999998</v>
      </c>
      <c r="AA34" s="66">
        <v>0.98499999999999999</v>
      </c>
      <c r="AB34" s="67">
        <v>0.98299999999999998</v>
      </c>
    </row>
    <row r="35" spans="1:28" s="53" customFormat="1" ht="15.75" thickBot="1" x14ac:dyDescent="0.3">
      <c r="A35" s="127" t="s">
        <v>131</v>
      </c>
      <c r="B35" s="74" t="s">
        <v>162</v>
      </c>
      <c r="C35" s="136" t="s">
        <v>81</v>
      </c>
      <c r="D35" s="132" t="s">
        <v>151</v>
      </c>
      <c r="E35" s="65">
        <v>0.98799999999999999</v>
      </c>
      <c r="F35" s="66">
        <v>0.98299999999999998</v>
      </c>
      <c r="G35" s="66">
        <v>0.99</v>
      </c>
      <c r="H35" s="66">
        <v>0.98499999999999999</v>
      </c>
      <c r="I35" s="66">
        <v>0.98799999999999999</v>
      </c>
      <c r="J35" s="66">
        <v>0.98399999999999999</v>
      </c>
      <c r="K35" s="66">
        <v>0.99099999999999999</v>
      </c>
      <c r="L35" s="66">
        <v>0.98799999999999999</v>
      </c>
      <c r="M35" s="66">
        <v>0.99099999999999999</v>
      </c>
      <c r="N35" s="66">
        <v>0.98899999999999999</v>
      </c>
      <c r="O35" s="66">
        <v>0.98899999999999999</v>
      </c>
      <c r="P35" s="66">
        <v>0.98599999999999999</v>
      </c>
      <c r="Q35" s="66">
        <v>0.98899999999999999</v>
      </c>
      <c r="R35" s="66">
        <v>0.98699999999999999</v>
      </c>
      <c r="S35" s="66">
        <v>0.98399999999999999</v>
      </c>
      <c r="T35" s="66">
        <v>0.98199999999999998</v>
      </c>
      <c r="U35" s="66">
        <v>0.98099999999999998</v>
      </c>
      <c r="V35" s="66">
        <v>0.97899999999999998</v>
      </c>
      <c r="W35" s="66">
        <v>0.98299999999999998</v>
      </c>
      <c r="X35" s="66">
        <v>0.97899999999999998</v>
      </c>
      <c r="Y35" s="66">
        <v>0.98399999999999999</v>
      </c>
      <c r="Z35" s="66">
        <v>0.98199999999999998</v>
      </c>
      <c r="AA35" s="66">
        <v>0.98499999999999999</v>
      </c>
      <c r="AB35" s="67">
        <v>0.98299999999999998</v>
      </c>
    </row>
    <row r="36" spans="1:28" s="53" customFormat="1" ht="15.75" thickBot="1" x14ac:dyDescent="0.3">
      <c r="A36" s="127" t="s">
        <v>132</v>
      </c>
      <c r="B36" s="74" t="s">
        <v>162</v>
      </c>
      <c r="C36" s="136" t="s">
        <v>82</v>
      </c>
      <c r="D36" s="132" t="s">
        <v>153</v>
      </c>
      <c r="E36" s="65">
        <v>0.98799999999999999</v>
      </c>
      <c r="F36" s="66">
        <v>0.98299999999999998</v>
      </c>
      <c r="G36" s="66">
        <v>0.99199999999999999</v>
      </c>
      <c r="H36" s="66">
        <v>0.98599999999999999</v>
      </c>
      <c r="I36" s="66">
        <v>0.98899999999999999</v>
      </c>
      <c r="J36" s="66">
        <v>0.98499999999999999</v>
      </c>
      <c r="K36" s="66">
        <v>0.99399999999999999</v>
      </c>
      <c r="L36" s="66">
        <v>0.99</v>
      </c>
      <c r="M36" s="66">
        <v>0.99299999999999999</v>
      </c>
      <c r="N36" s="66">
        <v>0.99</v>
      </c>
      <c r="O36" s="66">
        <v>0.99</v>
      </c>
      <c r="P36" s="66">
        <v>0.98799999999999999</v>
      </c>
      <c r="Q36" s="66">
        <v>0.98899999999999999</v>
      </c>
      <c r="R36" s="66">
        <v>0.99</v>
      </c>
      <c r="S36" s="66">
        <v>0.98299999999999998</v>
      </c>
      <c r="T36" s="66">
        <v>0.98299999999999998</v>
      </c>
      <c r="U36" s="66">
        <v>0.98099999999999998</v>
      </c>
      <c r="V36" s="66">
        <v>0.98099999999999998</v>
      </c>
      <c r="W36" s="66">
        <v>0.98399999999999999</v>
      </c>
      <c r="X36" s="66">
        <v>0.98199999999999998</v>
      </c>
      <c r="Y36" s="66">
        <v>0.98699999999999999</v>
      </c>
      <c r="Z36" s="66">
        <v>0.98599999999999999</v>
      </c>
      <c r="AA36" s="66">
        <v>0.98799999999999999</v>
      </c>
      <c r="AB36" s="67">
        <v>0.98799999999999999</v>
      </c>
    </row>
    <row r="37" spans="1:28" s="53" customFormat="1" ht="15.75" thickBot="1" x14ac:dyDescent="0.3">
      <c r="A37" s="127" t="s">
        <v>133</v>
      </c>
      <c r="B37" s="74" t="s">
        <v>162</v>
      </c>
      <c r="C37" s="136" t="s">
        <v>83</v>
      </c>
      <c r="D37" s="132" t="s">
        <v>153</v>
      </c>
      <c r="E37" s="65">
        <v>0.98799999999999999</v>
      </c>
      <c r="F37" s="66">
        <v>0.98299999999999998</v>
      </c>
      <c r="G37" s="66">
        <v>0.99199999999999999</v>
      </c>
      <c r="H37" s="66">
        <v>0.98599999999999999</v>
      </c>
      <c r="I37" s="66">
        <v>0.98899999999999999</v>
      </c>
      <c r="J37" s="66">
        <v>0.98499999999999999</v>
      </c>
      <c r="K37" s="66">
        <v>0.99399999999999999</v>
      </c>
      <c r="L37" s="66">
        <v>0.99</v>
      </c>
      <c r="M37" s="66">
        <v>0.99299999999999999</v>
      </c>
      <c r="N37" s="66">
        <v>0.99</v>
      </c>
      <c r="O37" s="66">
        <v>0.99</v>
      </c>
      <c r="P37" s="66">
        <v>0.98799999999999999</v>
      </c>
      <c r="Q37" s="66">
        <v>0.98899999999999999</v>
      </c>
      <c r="R37" s="66">
        <v>0.99</v>
      </c>
      <c r="S37" s="66">
        <v>0.98299999999999998</v>
      </c>
      <c r="T37" s="66">
        <v>0.98299999999999998</v>
      </c>
      <c r="U37" s="66">
        <v>0.98099999999999998</v>
      </c>
      <c r="V37" s="66">
        <v>0.98099999999999998</v>
      </c>
      <c r="W37" s="66">
        <v>0.98399999999999999</v>
      </c>
      <c r="X37" s="66">
        <v>0.98199999999999998</v>
      </c>
      <c r="Y37" s="66">
        <v>0.98699999999999999</v>
      </c>
      <c r="Z37" s="66">
        <v>0.98599999999999999</v>
      </c>
      <c r="AA37" s="66">
        <v>0.98799999999999999</v>
      </c>
      <c r="AB37" s="67">
        <v>0.98799999999999999</v>
      </c>
    </row>
    <row r="38" spans="1:28" s="53" customFormat="1" ht="15.75" thickBot="1" x14ac:dyDescent="0.3">
      <c r="A38" s="127" t="s">
        <v>134</v>
      </c>
      <c r="B38" s="74" t="s">
        <v>162</v>
      </c>
      <c r="C38" s="136" t="s">
        <v>92</v>
      </c>
      <c r="D38" s="132" t="s">
        <v>151</v>
      </c>
      <c r="E38" s="65">
        <v>0.98799999999999999</v>
      </c>
      <c r="F38" s="66">
        <v>0.98299999999999998</v>
      </c>
      <c r="G38" s="66">
        <v>0.99</v>
      </c>
      <c r="H38" s="66">
        <v>0.98499999999999999</v>
      </c>
      <c r="I38" s="66">
        <v>0.98799999999999999</v>
      </c>
      <c r="J38" s="66">
        <v>0.98399999999999999</v>
      </c>
      <c r="K38" s="66">
        <v>0.99099999999999999</v>
      </c>
      <c r="L38" s="66">
        <v>0.98799999999999999</v>
      </c>
      <c r="M38" s="66">
        <v>0.99099999999999999</v>
      </c>
      <c r="N38" s="66">
        <v>0.98899999999999999</v>
      </c>
      <c r="O38" s="66">
        <v>0.98899999999999999</v>
      </c>
      <c r="P38" s="66">
        <v>0.98599999999999999</v>
      </c>
      <c r="Q38" s="66">
        <v>0.98899999999999999</v>
      </c>
      <c r="R38" s="66">
        <v>0.98699999999999999</v>
      </c>
      <c r="S38" s="66">
        <v>0.98399999999999999</v>
      </c>
      <c r="T38" s="66">
        <v>0.98199999999999998</v>
      </c>
      <c r="U38" s="66">
        <v>0.98099999999999998</v>
      </c>
      <c r="V38" s="66">
        <v>0.97899999999999998</v>
      </c>
      <c r="W38" s="66">
        <v>0.98299999999999998</v>
      </c>
      <c r="X38" s="66">
        <v>0.97899999999999998</v>
      </c>
      <c r="Y38" s="66">
        <v>0.98399999999999999</v>
      </c>
      <c r="Z38" s="66">
        <v>0.98199999999999998</v>
      </c>
      <c r="AA38" s="66">
        <v>0.98499999999999999</v>
      </c>
      <c r="AB38" s="67">
        <v>0.98299999999999998</v>
      </c>
    </row>
    <row r="39" spans="1:28" s="53" customFormat="1" ht="15.75" thickBot="1" x14ac:dyDescent="0.3">
      <c r="A39" s="127" t="s">
        <v>135</v>
      </c>
      <c r="B39" s="74" t="s">
        <v>162</v>
      </c>
      <c r="C39" s="136" t="s">
        <v>94</v>
      </c>
      <c r="D39" s="132" t="s">
        <v>154</v>
      </c>
      <c r="E39" s="65">
        <v>0.98799999999999999</v>
      </c>
      <c r="F39" s="66">
        <v>0.98399999999999999</v>
      </c>
      <c r="G39" s="66">
        <v>0.99</v>
      </c>
      <c r="H39" s="66">
        <v>0.98599999999999999</v>
      </c>
      <c r="I39" s="66">
        <v>0.98799999999999999</v>
      </c>
      <c r="J39" s="66">
        <v>0.98599999999999999</v>
      </c>
      <c r="K39" s="66">
        <v>0.99199999999999999</v>
      </c>
      <c r="L39" s="66">
        <v>0.99099999999999999</v>
      </c>
      <c r="M39" s="66">
        <v>0.99199999999999999</v>
      </c>
      <c r="N39" s="66">
        <v>0.99099999999999999</v>
      </c>
      <c r="O39" s="66">
        <v>0.99</v>
      </c>
      <c r="P39" s="66">
        <v>0.98899999999999999</v>
      </c>
      <c r="Q39" s="66">
        <v>0.99199999999999999</v>
      </c>
      <c r="R39" s="66">
        <v>0.99199999999999999</v>
      </c>
      <c r="S39" s="66">
        <v>0.98499999999999999</v>
      </c>
      <c r="T39" s="66">
        <v>0.98399999999999999</v>
      </c>
      <c r="U39" s="66">
        <v>0.98499999999999999</v>
      </c>
      <c r="V39" s="66">
        <v>0.98499999999999999</v>
      </c>
      <c r="W39" s="66">
        <v>0.98899999999999999</v>
      </c>
      <c r="X39" s="66">
        <v>0.98599999999999999</v>
      </c>
      <c r="Y39" s="66">
        <v>0.99199999999999999</v>
      </c>
      <c r="Z39" s="66">
        <v>0.99099999999999999</v>
      </c>
      <c r="AA39" s="66">
        <v>0.99299999999999999</v>
      </c>
      <c r="AB39" s="67">
        <v>0.99299999999999999</v>
      </c>
    </row>
    <row r="40" spans="1:28" s="53" customFormat="1" ht="15.75" thickBot="1" x14ac:dyDescent="0.3">
      <c r="A40" s="127" t="s">
        <v>136</v>
      </c>
      <c r="B40" s="74" t="s">
        <v>162</v>
      </c>
      <c r="C40" s="136" t="s">
        <v>95</v>
      </c>
      <c r="D40" s="132" t="s">
        <v>155</v>
      </c>
      <c r="E40" s="65">
        <v>0.98499999999999999</v>
      </c>
      <c r="F40" s="66">
        <v>0.98099999999999998</v>
      </c>
      <c r="G40" s="66">
        <v>0.98699999999999999</v>
      </c>
      <c r="H40" s="66">
        <v>0.98299999999999998</v>
      </c>
      <c r="I40" s="66">
        <v>0.98499999999999999</v>
      </c>
      <c r="J40" s="66">
        <v>0.98199999999999998</v>
      </c>
      <c r="K40" s="66">
        <v>0.98899999999999999</v>
      </c>
      <c r="L40" s="66">
        <v>0.98699999999999999</v>
      </c>
      <c r="M40" s="66">
        <v>0.98899999999999999</v>
      </c>
      <c r="N40" s="66">
        <v>0.98699999999999999</v>
      </c>
      <c r="O40" s="66">
        <v>0.98699999999999999</v>
      </c>
      <c r="P40" s="66">
        <v>0.98499999999999999</v>
      </c>
      <c r="Q40" s="66">
        <v>0.98799999999999999</v>
      </c>
      <c r="R40" s="66">
        <v>0.98699999999999999</v>
      </c>
      <c r="S40" s="66">
        <v>0.98199999999999998</v>
      </c>
      <c r="T40" s="66">
        <v>0.98</v>
      </c>
      <c r="U40" s="66">
        <v>0.98099999999999998</v>
      </c>
      <c r="V40" s="66">
        <v>0.98</v>
      </c>
      <c r="W40" s="66">
        <v>0.98499999999999999</v>
      </c>
      <c r="X40" s="66">
        <v>0.98099999999999998</v>
      </c>
      <c r="Y40" s="66">
        <v>0.98799999999999999</v>
      </c>
      <c r="Z40" s="66">
        <v>0.98499999999999999</v>
      </c>
      <c r="AA40" s="66">
        <v>0.98799999999999999</v>
      </c>
      <c r="AB40" s="67">
        <v>0.98599999999999999</v>
      </c>
    </row>
    <row r="41" spans="1:28" s="60" customFormat="1" ht="15.75" thickBot="1" x14ac:dyDescent="0.3">
      <c r="A41" s="127" t="s">
        <v>137</v>
      </c>
      <c r="B41" s="74" t="s">
        <v>162</v>
      </c>
      <c r="C41" s="136" t="s">
        <v>97</v>
      </c>
      <c r="D41" s="132" t="s">
        <v>156</v>
      </c>
      <c r="E41" s="65">
        <v>0.97799999999999998</v>
      </c>
      <c r="F41" s="66">
        <v>0.97299999999999998</v>
      </c>
      <c r="G41" s="66">
        <v>0.98</v>
      </c>
      <c r="H41" s="66">
        <v>0.97499999999999998</v>
      </c>
      <c r="I41" s="66">
        <v>0.97799999999999998</v>
      </c>
      <c r="J41" s="66">
        <v>0.97399999999999998</v>
      </c>
      <c r="K41" s="66">
        <v>0.98099999999999998</v>
      </c>
      <c r="L41" s="66">
        <v>0.97799999999999998</v>
      </c>
      <c r="M41" s="66">
        <v>0.98099999999999998</v>
      </c>
      <c r="N41" s="66">
        <v>0.97799999999999998</v>
      </c>
      <c r="O41" s="66">
        <v>0.97899999999999998</v>
      </c>
      <c r="P41" s="66">
        <v>0.97599999999999998</v>
      </c>
      <c r="Q41" s="66">
        <v>0.97799999999999998</v>
      </c>
      <c r="R41" s="66">
        <v>0.97699999999999998</v>
      </c>
      <c r="S41" s="66">
        <v>0.97299999999999998</v>
      </c>
      <c r="T41" s="66">
        <v>0.97099999999999997</v>
      </c>
      <c r="U41" s="66">
        <v>0.97099999999999997</v>
      </c>
      <c r="V41" s="66">
        <v>0.96899999999999997</v>
      </c>
      <c r="W41" s="66">
        <v>0.97299999999999998</v>
      </c>
      <c r="X41" s="66">
        <v>0.96899999999999997</v>
      </c>
      <c r="Y41" s="66">
        <v>0.97399999999999998</v>
      </c>
      <c r="Z41" s="66">
        <v>0.97099999999999997</v>
      </c>
      <c r="AA41" s="66">
        <v>0.97499999999999998</v>
      </c>
      <c r="AB41" s="67">
        <v>0.97299999999999998</v>
      </c>
    </row>
    <row r="42" spans="1:28" s="53" customFormat="1" ht="15.75" thickBot="1" x14ac:dyDescent="0.3">
      <c r="A42" s="127" t="s">
        <v>138</v>
      </c>
      <c r="B42" s="74" t="s">
        <v>162</v>
      </c>
      <c r="C42" s="136" t="s">
        <v>96</v>
      </c>
      <c r="D42" s="132" t="s">
        <v>156</v>
      </c>
      <c r="E42" s="65">
        <v>0.97799999999999998</v>
      </c>
      <c r="F42" s="66">
        <v>0.97299999999999998</v>
      </c>
      <c r="G42" s="66">
        <v>0.98</v>
      </c>
      <c r="H42" s="66">
        <v>0.97499999999999998</v>
      </c>
      <c r="I42" s="66">
        <v>0.97799999999999998</v>
      </c>
      <c r="J42" s="66">
        <v>0.97399999999999998</v>
      </c>
      <c r="K42" s="66">
        <v>0.98099999999999998</v>
      </c>
      <c r="L42" s="66">
        <v>0.97799999999999998</v>
      </c>
      <c r="M42" s="66">
        <v>0.98099999999999998</v>
      </c>
      <c r="N42" s="66">
        <v>0.97799999999999998</v>
      </c>
      <c r="O42" s="66">
        <v>0.97899999999999998</v>
      </c>
      <c r="P42" s="66">
        <v>0.97599999999999998</v>
      </c>
      <c r="Q42" s="66">
        <v>0.97799999999999998</v>
      </c>
      <c r="R42" s="66">
        <v>0.97699999999999998</v>
      </c>
      <c r="S42" s="66">
        <v>0.97299999999999998</v>
      </c>
      <c r="T42" s="66">
        <v>0.97099999999999997</v>
      </c>
      <c r="U42" s="66">
        <v>0.97099999999999997</v>
      </c>
      <c r="V42" s="66">
        <v>0.96899999999999997</v>
      </c>
      <c r="W42" s="66">
        <v>0.97299999999999998</v>
      </c>
      <c r="X42" s="66">
        <v>0.96899999999999997</v>
      </c>
      <c r="Y42" s="66">
        <v>0.97399999999999998</v>
      </c>
      <c r="Z42" s="66">
        <v>0.97099999999999997</v>
      </c>
      <c r="AA42" s="66">
        <v>0.97499999999999998</v>
      </c>
      <c r="AB42" s="67">
        <v>0.97299999999999998</v>
      </c>
    </row>
    <row r="43" spans="1:28" s="53" customFormat="1" ht="15.75" thickBot="1" x14ac:dyDescent="0.3">
      <c r="A43" s="127" t="s">
        <v>139</v>
      </c>
      <c r="B43" s="74" t="s">
        <v>162</v>
      </c>
      <c r="C43" s="136" t="s">
        <v>99</v>
      </c>
      <c r="D43" s="132" t="s">
        <v>155</v>
      </c>
      <c r="E43" s="65">
        <v>0.98499999999999999</v>
      </c>
      <c r="F43" s="66">
        <v>0.98099999999999998</v>
      </c>
      <c r="G43" s="66">
        <v>0.98699999999999999</v>
      </c>
      <c r="H43" s="66">
        <v>0.98299999999999998</v>
      </c>
      <c r="I43" s="66">
        <v>0.98499999999999999</v>
      </c>
      <c r="J43" s="66">
        <v>0.98199999999999998</v>
      </c>
      <c r="K43" s="66">
        <v>0.98899999999999999</v>
      </c>
      <c r="L43" s="66">
        <v>0.98699999999999999</v>
      </c>
      <c r="M43" s="66">
        <v>0.98899999999999999</v>
      </c>
      <c r="N43" s="66">
        <v>0.98699999999999999</v>
      </c>
      <c r="O43" s="66">
        <v>0.98699999999999999</v>
      </c>
      <c r="P43" s="66">
        <v>0.98499999999999999</v>
      </c>
      <c r="Q43" s="66">
        <v>0.98799999999999999</v>
      </c>
      <c r="R43" s="66">
        <v>0.98699999999999999</v>
      </c>
      <c r="S43" s="66">
        <v>0.98199999999999998</v>
      </c>
      <c r="T43" s="66">
        <v>0.98</v>
      </c>
      <c r="U43" s="66">
        <v>0.98099999999999998</v>
      </c>
      <c r="V43" s="66">
        <v>0.98</v>
      </c>
      <c r="W43" s="66">
        <v>0.98499999999999999</v>
      </c>
      <c r="X43" s="66">
        <v>0.98099999999999998</v>
      </c>
      <c r="Y43" s="66">
        <v>0.98799999999999999</v>
      </c>
      <c r="Z43" s="66">
        <v>0.98499999999999999</v>
      </c>
      <c r="AA43" s="66">
        <v>0.98799999999999999</v>
      </c>
      <c r="AB43" s="67">
        <v>0.98599999999999999</v>
      </c>
    </row>
    <row r="44" spans="1:28" s="53" customFormat="1" ht="15.75" thickBot="1" x14ac:dyDescent="0.3">
      <c r="A44" s="127" t="s">
        <v>140</v>
      </c>
      <c r="B44" s="74" t="s">
        <v>162</v>
      </c>
      <c r="C44" s="136" t="s">
        <v>100</v>
      </c>
      <c r="D44" s="132" t="s">
        <v>157</v>
      </c>
      <c r="E44" s="65">
        <v>1.0029999999999999</v>
      </c>
      <c r="F44" s="66">
        <v>1.0009999999999999</v>
      </c>
      <c r="G44" s="66">
        <v>1.006</v>
      </c>
      <c r="H44" s="66">
        <v>1.004</v>
      </c>
      <c r="I44" s="66">
        <v>1.004</v>
      </c>
      <c r="J44" s="66">
        <v>1.002</v>
      </c>
      <c r="K44" s="66">
        <v>1.0069999999999999</v>
      </c>
      <c r="L44" s="66">
        <v>1.0069999999999999</v>
      </c>
      <c r="M44" s="66">
        <v>1.008</v>
      </c>
      <c r="N44" s="66">
        <v>1.008</v>
      </c>
      <c r="O44" s="66">
        <v>1.006</v>
      </c>
      <c r="P44" s="66">
        <v>1.006</v>
      </c>
      <c r="Q44" s="66">
        <v>1.004</v>
      </c>
      <c r="R44" s="66">
        <v>1.0069999999999999</v>
      </c>
      <c r="S44" s="66">
        <v>1</v>
      </c>
      <c r="T44" s="66">
        <v>1.0009999999999999</v>
      </c>
      <c r="U44" s="66">
        <v>0.996</v>
      </c>
      <c r="V44" s="66">
        <v>0.996</v>
      </c>
      <c r="W44" s="66">
        <v>0.998</v>
      </c>
      <c r="X44" s="66">
        <v>0.998</v>
      </c>
      <c r="Y44" s="66">
        <v>0.997</v>
      </c>
      <c r="Z44" s="66">
        <v>0.999</v>
      </c>
      <c r="AA44" s="66">
        <v>0.998</v>
      </c>
      <c r="AB44" s="67">
        <v>1.0009999999999999</v>
      </c>
    </row>
    <row r="45" spans="1:28" s="53" customFormat="1" ht="15.75" thickBot="1" x14ac:dyDescent="0.3">
      <c r="A45" s="127" t="s">
        <v>170</v>
      </c>
      <c r="B45" s="74" t="s">
        <v>162</v>
      </c>
      <c r="C45" s="136" t="s">
        <v>106</v>
      </c>
      <c r="D45" s="132" t="s">
        <v>153</v>
      </c>
      <c r="E45" s="65">
        <v>0.98799999999999999</v>
      </c>
      <c r="F45" s="66">
        <v>0.98299999999999998</v>
      </c>
      <c r="G45" s="66">
        <v>0.99199999999999999</v>
      </c>
      <c r="H45" s="66">
        <v>0.98599999999999999</v>
      </c>
      <c r="I45" s="66">
        <v>0.98899999999999999</v>
      </c>
      <c r="J45" s="66">
        <v>0.98499999999999999</v>
      </c>
      <c r="K45" s="66">
        <v>0.99399999999999999</v>
      </c>
      <c r="L45" s="66">
        <v>0.99</v>
      </c>
      <c r="M45" s="66">
        <v>0.99299999999999999</v>
      </c>
      <c r="N45" s="66">
        <v>0.99</v>
      </c>
      <c r="O45" s="66">
        <v>0.99</v>
      </c>
      <c r="P45" s="66">
        <v>0.98799999999999999</v>
      </c>
      <c r="Q45" s="66">
        <v>0.98899999999999999</v>
      </c>
      <c r="R45" s="66">
        <v>0.99</v>
      </c>
      <c r="S45" s="66">
        <v>0.98299999999999998</v>
      </c>
      <c r="T45" s="66">
        <v>0.98299999999999998</v>
      </c>
      <c r="U45" s="66">
        <v>0.98099999999999998</v>
      </c>
      <c r="V45" s="66">
        <v>0.98099999999999998</v>
      </c>
      <c r="W45" s="66">
        <v>0.98399999999999999</v>
      </c>
      <c r="X45" s="66">
        <v>0.98199999999999998</v>
      </c>
      <c r="Y45" s="66">
        <v>0.98699999999999999</v>
      </c>
      <c r="Z45" s="66">
        <v>0.98599999999999999</v>
      </c>
      <c r="AA45" s="66">
        <v>0.98799999999999999</v>
      </c>
      <c r="AB45" s="67">
        <v>0.98799999999999999</v>
      </c>
    </row>
    <row r="46" spans="1:28" s="60" customFormat="1" ht="15.75" thickBot="1" x14ac:dyDescent="0.3">
      <c r="A46" s="127" t="s">
        <v>171</v>
      </c>
      <c r="B46" s="74" t="s">
        <v>162</v>
      </c>
      <c r="C46" s="136" t="s">
        <v>172</v>
      </c>
      <c r="D46" s="132" t="s">
        <v>153</v>
      </c>
      <c r="E46" s="65">
        <v>0.98799999999999999</v>
      </c>
      <c r="F46" s="66">
        <v>0.98299999999999998</v>
      </c>
      <c r="G46" s="66">
        <v>0.99199999999999999</v>
      </c>
      <c r="H46" s="66">
        <v>0.98599999999999999</v>
      </c>
      <c r="I46" s="66">
        <v>0.98899999999999999</v>
      </c>
      <c r="J46" s="66">
        <v>0.98499999999999999</v>
      </c>
      <c r="K46" s="66">
        <v>0.99399999999999999</v>
      </c>
      <c r="L46" s="66">
        <v>0.99</v>
      </c>
      <c r="M46" s="66">
        <v>0.99299999999999999</v>
      </c>
      <c r="N46" s="66">
        <v>0.99</v>
      </c>
      <c r="O46" s="66">
        <v>0.99</v>
      </c>
      <c r="P46" s="66">
        <v>0.98799999999999999</v>
      </c>
      <c r="Q46" s="66">
        <v>0.98899999999999999</v>
      </c>
      <c r="R46" s="66">
        <v>0.99</v>
      </c>
      <c r="S46" s="66">
        <v>0.98299999999999998</v>
      </c>
      <c r="T46" s="66">
        <v>0.98299999999999998</v>
      </c>
      <c r="U46" s="66">
        <v>0.98099999999999998</v>
      </c>
      <c r="V46" s="66">
        <v>0.98099999999999998</v>
      </c>
      <c r="W46" s="66">
        <v>0.98399999999999999</v>
      </c>
      <c r="X46" s="66">
        <v>0.98199999999999998</v>
      </c>
      <c r="Y46" s="66">
        <v>0.98699999999999999</v>
      </c>
      <c r="Z46" s="66">
        <v>0.98599999999999999</v>
      </c>
      <c r="AA46" s="66">
        <v>0.98799999999999999</v>
      </c>
      <c r="AB46" s="67">
        <v>0.98799999999999999</v>
      </c>
    </row>
    <row r="47" spans="1:28" s="60" customFormat="1" ht="15.75" thickBot="1" x14ac:dyDescent="0.3">
      <c r="A47" s="127" t="s">
        <v>169</v>
      </c>
      <c r="B47" s="74" t="s">
        <v>162</v>
      </c>
      <c r="C47" s="136" t="s">
        <v>173</v>
      </c>
      <c r="D47" s="132" t="s">
        <v>156</v>
      </c>
      <c r="E47" s="65">
        <v>0.97799999999999998</v>
      </c>
      <c r="F47" s="66">
        <v>0.97299999999999998</v>
      </c>
      <c r="G47" s="66">
        <v>0.98</v>
      </c>
      <c r="H47" s="66">
        <v>0.97499999999999998</v>
      </c>
      <c r="I47" s="66">
        <v>0.97799999999999998</v>
      </c>
      <c r="J47" s="66">
        <v>0.97399999999999998</v>
      </c>
      <c r="K47" s="66">
        <v>0.98099999999999998</v>
      </c>
      <c r="L47" s="66">
        <v>0.97799999999999998</v>
      </c>
      <c r="M47" s="66">
        <v>0.98099999999999998</v>
      </c>
      <c r="N47" s="66">
        <v>0.97799999999999998</v>
      </c>
      <c r="O47" s="66">
        <v>0.97899999999999998</v>
      </c>
      <c r="P47" s="66">
        <v>0.97599999999999998</v>
      </c>
      <c r="Q47" s="66">
        <v>0.97799999999999998</v>
      </c>
      <c r="R47" s="66">
        <v>0.97699999999999998</v>
      </c>
      <c r="S47" s="66">
        <v>0.97299999999999998</v>
      </c>
      <c r="T47" s="66">
        <v>0.97099999999999997</v>
      </c>
      <c r="U47" s="66">
        <v>0.97099999999999997</v>
      </c>
      <c r="V47" s="66">
        <v>0.96899999999999997</v>
      </c>
      <c r="W47" s="66">
        <v>0.97299999999999998</v>
      </c>
      <c r="X47" s="66">
        <v>0.96899999999999997</v>
      </c>
      <c r="Y47" s="66">
        <v>0.97399999999999998</v>
      </c>
      <c r="Z47" s="66">
        <v>0.97099999999999997</v>
      </c>
      <c r="AA47" s="66">
        <v>0.97499999999999998</v>
      </c>
      <c r="AB47" s="67">
        <v>0.97299999999999998</v>
      </c>
    </row>
    <row r="48" spans="1:28" s="53" customFormat="1" ht="15.75" thickBot="1" x14ac:dyDescent="0.3">
      <c r="A48" s="127" t="s">
        <v>175</v>
      </c>
      <c r="B48" s="74" t="s">
        <v>162</v>
      </c>
      <c r="C48" s="136" t="s">
        <v>176</v>
      </c>
      <c r="D48" s="132" t="s">
        <v>152</v>
      </c>
      <c r="E48" s="65">
        <v>0.98499999999999999</v>
      </c>
      <c r="F48" s="66">
        <v>0.97799999999999998</v>
      </c>
      <c r="G48" s="66">
        <v>0.98899999999999999</v>
      </c>
      <c r="H48" s="66">
        <v>0.98</v>
      </c>
      <c r="I48" s="66">
        <v>0.98599999999999999</v>
      </c>
      <c r="J48" s="66">
        <v>0.97899999999999998</v>
      </c>
      <c r="K48" s="66">
        <v>0.99</v>
      </c>
      <c r="L48" s="66">
        <v>0.98299999999999998</v>
      </c>
      <c r="M48" s="66">
        <v>0.99</v>
      </c>
      <c r="N48" s="66">
        <v>0.98399999999999999</v>
      </c>
      <c r="O48" s="66">
        <v>0.98699999999999999</v>
      </c>
      <c r="P48" s="66">
        <v>0.98099999999999998</v>
      </c>
      <c r="Q48" s="66">
        <v>0.98499999999999999</v>
      </c>
      <c r="R48" s="66">
        <v>0.98199999999999998</v>
      </c>
      <c r="S48" s="66">
        <v>0.98</v>
      </c>
      <c r="T48" s="66">
        <v>0.97599999999999998</v>
      </c>
      <c r="U48" s="66">
        <v>0.97699999999999998</v>
      </c>
      <c r="V48" s="66">
        <v>0.97299999999999998</v>
      </c>
      <c r="W48" s="66">
        <v>0.97899999999999998</v>
      </c>
      <c r="X48" s="66">
        <v>0.97299999999999998</v>
      </c>
      <c r="Y48" s="66">
        <v>0.97899999999999998</v>
      </c>
      <c r="Z48" s="66">
        <v>0.97499999999999998</v>
      </c>
      <c r="AA48" s="66">
        <v>0.98099999999999998</v>
      </c>
      <c r="AB48" s="67">
        <v>0.97699999999999998</v>
      </c>
    </row>
    <row r="49" spans="1:28" s="53" customFormat="1" ht="15.75" thickBot="1" x14ac:dyDescent="0.3">
      <c r="A49" s="75" t="s">
        <v>201</v>
      </c>
      <c r="B49" s="74" t="s">
        <v>162</v>
      </c>
      <c r="C49" s="131" t="s">
        <v>202</v>
      </c>
      <c r="D49" s="132" t="s">
        <v>146</v>
      </c>
      <c r="E49" s="65">
        <v>0.98699999999999999</v>
      </c>
      <c r="F49" s="66">
        <v>0.98399999999999999</v>
      </c>
      <c r="G49" s="66">
        <v>0.98899999999999999</v>
      </c>
      <c r="H49" s="66">
        <v>0.98599999999999999</v>
      </c>
      <c r="I49" s="66">
        <v>0.98799999999999999</v>
      </c>
      <c r="J49" s="66">
        <v>0.98499999999999999</v>
      </c>
      <c r="K49" s="66">
        <v>0.99199999999999999</v>
      </c>
      <c r="L49" s="66">
        <v>0.99</v>
      </c>
      <c r="M49" s="66">
        <v>0.99099999999999999</v>
      </c>
      <c r="N49" s="66">
        <v>0.99</v>
      </c>
      <c r="O49" s="66">
        <v>0.99</v>
      </c>
      <c r="P49" s="66">
        <v>0.98799999999999999</v>
      </c>
      <c r="Q49" s="66">
        <v>0.99099999999999999</v>
      </c>
      <c r="R49" s="66">
        <v>0.99099999999999999</v>
      </c>
      <c r="S49" s="66">
        <v>0.98399999999999999</v>
      </c>
      <c r="T49" s="66">
        <v>0.98399999999999999</v>
      </c>
      <c r="U49" s="66">
        <v>0.98399999999999999</v>
      </c>
      <c r="V49" s="66">
        <v>0.98399999999999999</v>
      </c>
      <c r="W49" s="66">
        <v>0.98799999999999999</v>
      </c>
      <c r="X49" s="66">
        <v>0.98599999999999999</v>
      </c>
      <c r="Y49" s="66">
        <v>0.99199999999999999</v>
      </c>
      <c r="Z49" s="66">
        <v>0.99099999999999999</v>
      </c>
      <c r="AA49" s="66">
        <v>0.99199999999999999</v>
      </c>
      <c r="AB49" s="67">
        <v>0.99199999999999999</v>
      </c>
    </row>
    <row r="50" spans="1:28" s="53" customFormat="1" ht="15.75" thickBot="1" x14ac:dyDescent="0.3">
      <c r="A50" s="95" t="s">
        <v>203</v>
      </c>
      <c r="B50" s="74" t="s">
        <v>162</v>
      </c>
      <c r="C50" s="79" t="s">
        <v>204</v>
      </c>
      <c r="D50" s="132" t="s">
        <v>156</v>
      </c>
      <c r="E50" s="65">
        <v>0.97799999999999998</v>
      </c>
      <c r="F50" s="66">
        <v>0.97299999999999998</v>
      </c>
      <c r="G50" s="66">
        <v>0.98</v>
      </c>
      <c r="H50" s="66">
        <v>0.97499999999999998</v>
      </c>
      <c r="I50" s="66">
        <v>0.97799999999999998</v>
      </c>
      <c r="J50" s="66">
        <v>0.97399999999999998</v>
      </c>
      <c r="K50" s="66">
        <v>0.98099999999999998</v>
      </c>
      <c r="L50" s="66">
        <v>0.97799999999999998</v>
      </c>
      <c r="M50" s="66">
        <v>0.98099999999999998</v>
      </c>
      <c r="N50" s="66">
        <v>0.97799999999999998</v>
      </c>
      <c r="O50" s="66">
        <v>0.97899999999999998</v>
      </c>
      <c r="P50" s="66">
        <v>0.97599999999999998</v>
      </c>
      <c r="Q50" s="66">
        <v>0.97799999999999998</v>
      </c>
      <c r="R50" s="66">
        <v>0.97699999999999998</v>
      </c>
      <c r="S50" s="66">
        <v>0.97299999999999998</v>
      </c>
      <c r="T50" s="66">
        <v>0.97099999999999997</v>
      </c>
      <c r="U50" s="66">
        <v>0.97099999999999997</v>
      </c>
      <c r="V50" s="66">
        <v>0.96899999999999997</v>
      </c>
      <c r="W50" s="66">
        <v>0.97299999999999998</v>
      </c>
      <c r="X50" s="66">
        <v>0.96899999999999997</v>
      </c>
      <c r="Y50" s="66">
        <v>0.97399999999999998</v>
      </c>
      <c r="Z50" s="66">
        <v>0.97099999999999997</v>
      </c>
      <c r="AA50" s="66">
        <v>0.97499999999999998</v>
      </c>
      <c r="AB50" s="67">
        <v>0.97299999999999998</v>
      </c>
    </row>
    <row r="51" spans="1:28" s="60" customFormat="1" ht="15.75" thickBot="1" x14ac:dyDescent="0.3">
      <c r="A51" s="135" t="s">
        <v>205</v>
      </c>
      <c r="B51" s="74" t="s">
        <v>162</v>
      </c>
      <c r="C51" s="79" t="s">
        <v>206</v>
      </c>
      <c r="D51" s="134" t="s">
        <v>207</v>
      </c>
      <c r="E51" s="65">
        <v>0.98899999999999999</v>
      </c>
      <c r="F51" s="66">
        <v>0.98399999999999999</v>
      </c>
      <c r="G51" s="66">
        <v>0.99299999999999999</v>
      </c>
      <c r="H51" s="66">
        <v>0.98599999999999999</v>
      </c>
      <c r="I51" s="66">
        <v>0.99</v>
      </c>
      <c r="J51" s="66">
        <v>0.98599999999999999</v>
      </c>
      <c r="K51" s="66">
        <v>0.995</v>
      </c>
      <c r="L51" s="66">
        <v>0.99099999999999999</v>
      </c>
      <c r="M51" s="66">
        <v>0.99399999999999999</v>
      </c>
      <c r="N51" s="66">
        <v>0.99099999999999999</v>
      </c>
      <c r="O51" s="66">
        <v>0.99099999999999999</v>
      </c>
      <c r="P51" s="66">
        <v>0.98799999999999999</v>
      </c>
      <c r="Q51" s="66">
        <v>0.99</v>
      </c>
      <c r="R51" s="66">
        <v>0.99099999999999999</v>
      </c>
      <c r="S51" s="66">
        <v>0.98399999999999999</v>
      </c>
      <c r="T51" s="66">
        <v>0.98299999999999998</v>
      </c>
      <c r="U51" s="66">
        <v>0.98099999999999998</v>
      </c>
      <c r="V51" s="66">
        <v>0.98199999999999998</v>
      </c>
      <c r="W51" s="66">
        <v>0.98499999999999999</v>
      </c>
      <c r="X51" s="66">
        <v>0.98299999999999998</v>
      </c>
      <c r="Y51" s="66">
        <v>0.98699999999999999</v>
      </c>
      <c r="Z51" s="66">
        <v>0.98699999999999999</v>
      </c>
      <c r="AA51" s="66">
        <v>0.98899999999999999</v>
      </c>
      <c r="AB51" s="67">
        <v>0.98899999999999999</v>
      </c>
    </row>
    <row r="52" spans="1:28" s="60" customFormat="1" ht="15.75" thickBot="1" x14ac:dyDescent="0.3">
      <c r="A52" s="100" t="s">
        <v>214</v>
      </c>
      <c r="B52" s="74" t="s">
        <v>162</v>
      </c>
      <c r="C52" s="85" t="s">
        <v>216</v>
      </c>
      <c r="D52" s="132" t="s">
        <v>156</v>
      </c>
      <c r="E52" s="65">
        <v>0.97799999999999998</v>
      </c>
      <c r="F52" s="66">
        <v>0.97299999999999998</v>
      </c>
      <c r="G52" s="66">
        <v>0.98</v>
      </c>
      <c r="H52" s="66">
        <v>0.97499999999999998</v>
      </c>
      <c r="I52" s="66">
        <v>0.97799999999999998</v>
      </c>
      <c r="J52" s="66">
        <v>0.97399999999999998</v>
      </c>
      <c r="K52" s="66">
        <v>0.98099999999999998</v>
      </c>
      <c r="L52" s="66">
        <v>0.97799999999999998</v>
      </c>
      <c r="M52" s="66">
        <v>0.98099999999999998</v>
      </c>
      <c r="N52" s="66">
        <v>0.97799999999999998</v>
      </c>
      <c r="O52" s="66">
        <v>0.97899999999999998</v>
      </c>
      <c r="P52" s="66">
        <v>0.97599999999999998</v>
      </c>
      <c r="Q52" s="66">
        <v>0.97799999999999998</v>
      </c>
      <c r="R52" s="66">
        <v>0.97699999999999998</v>
      </c>
      <c r="S52" s="66">
        <v>0.97299999999999998</v>
      </c>
      <c r="T52" s="66">
        <v>0.97099999999999997</v>
      </c>
      <c r="U52" s="66">
        <v>0.97099999999999997</v>
      </c>
      <c r="V52" s="66">
        <v>0.96899999999999997</v>
      </c>
      <c r="W52" s="66">
        <v>0.97299999999999998</v>
      </c>
      <c r="X52" s="66">
        <v>0.96899999999999997</v>
      </c>
      <c r="Y52" s="66">
        <v>0.97399999999999998</v>
      </c>
      <c r="Z52" s="66">
        <v>0.97099999999999997</v>
      </c>
      <c r="AA52" s="66">
        <v>0.97499999999999998</v>
      </c>
      <c r="AB52" s="67">
        <v>0.97299999999999998</v>
      </c>
    </row>
    <row r="53" spans="1:28" s="60" customFormat="1" ht="15.75" thickBot="1" x14ac:dyDescent="0.3">
      <c r="A53" s="100" t="s">
        <v>215</v>
      </c>
      <c r="B53" s="74" t="s">
        <v>162</v>
      </c>
      <c r="C53" s="79" t="s">
        <v>217</v>
      </c>
      <c r="D53" s="132" t="s">
        <v>149</v>
      </c>
      <c r="E53" s="65">
        <v>0.98899999999999999</v>
      </c>
      <c r="F53" s="66">
        <v>0.98199999999999998</v>
      </c>
      <c r="G53" s="66">
        <v>0.99199999999999999</v>
      </c>
      <c r="H53" s="66">
        <v>0.98499999999999999</v>
      </c>
      <c r="I53" s="66">
        <v>0.99</v>
      </c>
      <c r="J53" s="66">
        <v>0.98399999999999999</v>
      </c>
      <c r="K53" s="66">
        <v>0.99299999999999999</v>
      </c>
      <c r="L53" s="66">
        <v>0.98799999999999999</v>
      </c>
      <c r="M53" s="66">
        <v>0.99299999999999999</v>
      </c>
      <c r="N53" s="66">
        <v>0.98799999999999999</v>
      </c>
      <c r="O53" s="66">
        <v>0.99099999999999999</v>
      </c>
      <c r="P53" s="66">
        <v>0.98499999999999999</v>
      </c>
      <c r="Q53" s="66">
        <v>0.98899999999999999</v>
      </c>
      <c r="R53" s="66">
        <v>0.98699999999999999</v>
      </c>
      <c r="S53" s="66">
        <v>0.98499999999999999</v>
      </c>
      <c r="T53" s="66">
        <v>0.98099999999999998</v>
      </c>
      <c r="U53" s="66">
        <v>0.98199999999999998</v>
      </c>
      <c r="V53" s="66">
        <v>0.97799999999999998</v>
      </c>
      <c r="W53" s="66">
        <v>0.98399999999999999</v>
      </c>
      <c r="X53" s="66">
        <v>0.97799999999999998</v>
      </c>
      <c r="Y53" s="66">
        <v>0.98399999999999999</v>
      </c>
      <c r="Z53" s="66">
        <v>0.98</v>
      </c>
      <c r="AA53" s="66">
        <v>0.98499999999999999</v>
      </c>
      <c r="AB53" s="67">
        <v>0.98199999999999998</v>
      </c>
    </row>
    <row r="54" spans="1:28" s="60" customFormat="1" ht="15.75" thickBot="1" x14ac:dyDescent="0.3">
      <c r="A54" s="130" t="s">
        <v>218</v>
      </c>
      <c r="B54" s="74" t="s">
        <v>162</v>
      </c>
      <c r="C54" s="79" t="s">
        <v>219</v>
      </c>
      <c r="D54" s="132" t="s">
        <v>155</v>
      </c>
      <c r="E54" s="65">
        <v>0.98499999999999999</v>
      </c>
      <c r="F54" s="66">
        <v>0.98099999999999998</v>
      </c>
      <c r="G54" s="66">
        <v>0.98699999999999999</v>
      </c>
      <c r="H54" s="66">
        <v>0.98299999999999998</v>
      </c>
      <c r="I54" s="66">
        <v>0.98499999999999999</v>
      </c>
      <c r="J54" s="66">
        <v>0.98199999999999998</v>
      </c>
      <c r="K54" s="66">
        <v>0.98899999999999999</v>
      </c>
      <c r="L54" s="66">
        <v>0.98699999999999999</v>
      </c>
      <c r="M54" s="66">
        <v>0.98899999999999999</v>
      </c>
      <c r="N54" s="66">
        <v>0.98699999999999999</v>
      </c>
      <c r="O54" s="66">
        <v>0.98699999999999999</v>
      </c>
      <c r="P54" s="66">
        <v>0.98499999999999999</v>
      </c>
      <c r="Q54" s="66">
        <v>0.98799999999999999</v>
      </c>
      <c r="R54" s="66">
        <v>0.98699999999999999</v>
      </c>
      <c r="S54" s="66">
        <v>0.98199999999999998</v>
      </c>
      <c r="T54" s="66">
        <v>0.98</v>
      </c>
      <c r="U54" s="66">
        <v>0.98099999999999998</v>
      </c>
      <c r="V54" s="66">
        <v>0.98</v>
      </c>
      <c r="W54" s="66">
        <v>0.98499999999999999</v>
      </c>
      <c r="X54" s="66">
        <v>0.98099999999999998</v>
      </c>
      <c r="Y54" s="66">
        <v>0.98799999999999999</v>
      </c>
      <c r="Z54" s="66">
        <v>0.98499999999999999</v>
      </c>
      <c r="AA54" s="66">
        <v>0.98799999999999999</v>
      </c>
      <c r="AB54" s="67">
        <v>0.98599999999999999</v>
      </c>
    </row>
    <row r="55" spans="1:28" s="60" customFormat="1" ht="15.75" thickBot="1" x14ac:dyDescent="0.3">
      <c r="A55" s="121" t="s">
        <v>220</v>
      </c>
      <c r="B55" s="74" t="s">
        <v>162</v>
      </c>
      <c r="C55" s="79" t="s">
        <v>225</v>
      </c>
      <c r="D55" s="118" t="s">
        <v>223</v>
      </c>
      <c r="E55" s="65">
        <v>0.98699999999999999</v>
      </c>
      <c r="F55" s="66">
        <v>0.98299999999999998</v>
      </c>
      <c r="G55" s="66">
        <v>0.99</v>
      </c>
      <c r="H55" s="66">
        <v>0.98599999999999999</v>
      </c>
      <c r="I55" s="66">
        <v>0.98799999999999999</v>
      </c>
      <c r="J55" s="66">
        <v>0.98499999999999999</v>
      </c>
      <c r="K55" s="66">
        <v>0.99199999999999999</v>
      </c>
      <c r="L55" s="66">
        <v>0.98899999999999999</v>
      </c>
      <c r="M55" s="66">
        <v>0.99099999999999999</v>
      </c>
      <c r="N55" s="66">
        <v>0.99</v>
      </c>
      <c r="O55" s="66">
        <v>0.98799999999999999</v>
      </c>
      <c r="P55" s="66">
        <v>0.98699999999999999</v>
      </c>
      <c r="Q55" s="66">
        <v>0.98699999999999999</v>
      </c>
      <c r="R55" s="66">
        <v>0.99</v>
      </c>
      <c r="S55" s="66">
        <v>0.98199999999999998</v>
      </c>
      <c r="T55" s="66">
        <v>0.98299999999999998</v>
      </c>
      <c r="U55" s="66">
        <v>0.97799999999999998</v>
      </c>
      <c r="V55" s="66">
        <v>0.98</v>
      </c>
      <c r="W55" s="66">
        <v>0.98099999999999998</v>
      </c>
      <c r="X55" s="66">
        <v>0.98099999999999998</v>
      </c>
      <c r="Y55" s="66">
        <v>0.98299999999999998</v>
      </c>
      <c r="Z55" s="66">
        <v>0.98399999999999999</v>
      </c>
      <c r="AA55" s="66">
        <v>0.98499999999999999</v>
      </c>
      <c r="AB55" s="67">
        <v>0.98599999999999999</v>
      </c>
    </row>
    <row r="56" spans="1:28" s="60" customFormat="1" ht="15.75" thickBot="1" x14ac:dyDescent="0.3">
      <c r="A56" s="121" t="s">
        <v>221</v>
      </c>
      <c r="B56" s="74" t="s">
        <v>162</v>
      </c>
      <c r="C56" s="79" t="s">
        <v>226</v>
      </c>
      <c r="D56" s="118" t="s">
        <v>224</v>
      </c>
      <c r="E56" s="65">
        <v>0.99</v>
      </c>
      <c r="F56" s="66">
        <v>0.98599999999999999</v>
      </c>
      <c r="G56" s="66">
        <v>0.99199999999999999</v>
      </c>
      <c r="H56" s="66">
        <v>0.98799999999999999</v>
      </c>
      <c r="I56" s="66">
        <v>0.99</v>
      </c>
      <c r="J56" s="66">
        <v>0.98699999999999999</v>
      </c>
      <c r="K56" s="66">
        <v>0.99299999999999999</v>
      </c>
      <c r="L56" s="66">
        <v>0.99099999999999999</v>
      </c>
      <c r="M56" s="66">
        <v>0.99299999999999999</v>
      </c>
      <c r="N56" s="66">
        <v>0.99199999999999999</v>
      </c>
      <c r="O56" s="66">
        <v>0.99099999999999999</v>
      </c>
      <c r="P56" s="66">
        <v>0.98899999999999999</v>
      </c>
      <c r="Q56" s="66">
        <v>0.99099999999999999</v>
      </c>
      <c r="R56" s="66">
        <v>0.99099999999999999</v>
      </c>
      <c r="S56" s="66">
        <v>0.98599999999999999</v>
      </c>
      <c r="T56" s="66">
        <v>0.98499999999999999</v>
      </c>
      <c r="U56" s="66">
        <v>0.98399999999999999</v>
      </c>
      <c r="V56" s="66">
        <v>0.98199999999999998</v>
      </c>
      <c r="W56" s="66">
        <v>0.98599999999999999</v>
      </c>
      <c r="X56" s="66">
        <v>0.98299999999999998</v>
      </c>
      <c r="Y56" s="66">
        <v>0.98599999999999999</v>
      </c>
      <c r="Z56" s="66">
        <v>0.98499999999999999</v>
      </c>
      <c r="AA56" s="66">
        <v>0.98699999999999999</v>
      </c>
      <c r="AB56" s="67">
        <v>0.98599999999999999</v>
      </c>
    </row>
    <row r="57" spans="1:28" s="60" customFormat="1" ht="15.75" thickBot="1" x14ac:dyDescent="0.3">
      <c r="A57" s="121" t="s">
        <v>222</v>
      </c>
      <c r="B57" s="74" t="s">
        <v>162</v>
      </c>
      <c r="C57" s="79" t="s">
        <v>227</v>
      </c>
      <c r="D57" s="118" t="s">
        <v>224</v>
      </c>
      <c r="E57" s="65">
        <v>0.99</v>
      </c>
      <c r="F57" s="66">
        <v>0.98599999999999999</v>
      </c>
      <c r="G57" s="66">
        <v>0.99199999999999999</v>
      </c>
      <c r="H57" s="66">
        <v>0.98799999999999999</v>
      </c>
      <c r="I57" s="66">
        <v>0.99</v>
      </c>
      <c r="J57" s="66">
        <v>0.98699999999999999</v>
      </c>
      <c r="K57" s="66">
        <v>0.99299999999999999</v>
      </c>
      <c r="L57" s="66">
        <v>0.99099999999999999</v>
      </c>
      <c r="M57" s="66">
        <v>0.99299999999999999</v>
      </c>
      <c r="N57" s="66">
        <v>0.99199999999999999</v>
      </c>
      <c r="O57" s="66">
        <v>0.99099999999999999</v>
      </c>
      <c r="P57" s="66">
        <v>0.98899999999999999</v>
      </c>
      <c r="Q57" s="66">
        <v>0.99099999999999999</v>
      </c>
      <c r="R57" s="66">
        <v>0.99099999999999999</v>
      </c>
      <c r="S57" s="66">
        <v>0.98599999999999999</v>
      </c>
      <c r="T57" s="66">
        <v>0.98499999999999999</v>
      </c>
      <c r="U57" s="66">
        <v>0.98399999999999999</v>
      </c>
      <c r="V57" s="66">
        <v>0.98199999999999998</v>
      </c>
      <c r="W57" s="66">
        <v>0.98599999999999999</v>
      </c>
      <c r="X57" s="66">
        <v>0.98299999999999998</v>
      </c>
      <c r="Y57" s="66">
        <v>0.98599999999999999</v>
      </c>
      <c r="Z57" s="66">
        <v>0.98499999999999999</v>
      </c>
      <c r="AA57" s="66">
        <v>0.98699999999999999</v>
      </c>
      <c r="AB57" s="67">
        <v>0.98599999999999999</v>
      </c>
    </row>
    <row r="58" spans="1:28" s="60" customFormat="1" ht="15.75" thickBot="1" x14ac:dyDescent="0.3">
      <c r="A58" s="80" t="s">
        <v>228</v>
      </c>
      <c r="B58" s="74" t="s">
        <v>162</v>
      </c>
      <c r="C58" s="79" t="s">
        <v>230</v>
      </c>
      <c r="D58" s="92" t="s">
        <v>233</v>
      </c>
      <c r="E58" s="65">
        <v>1</v>
      </c>
      <c r="F58" s="66">
        <v>0.998</v>
      </c>
      <c r="G58" s="66">
        <v>1.002</v>
      </c>
      <c r="H58" s="66">
        <v>1</v>
      </c>
      <c r="I58" s="66">
        <v>0.999</v>
      </c>
      <c r="J58" s="66">
        <v>0.998</v>
      </c>
      <c r="K58" s="66">
        <v>1.002</v>
      </c>
      <c r="L58" s="66">
        <v>1.0029999999999999</v>
      </c>
      <c r="M58" s="66">
        <v>1.0029999999999999</v>
      </c>
      <c r="N58" s="66">
        <v>1.0029999999999999</v>
      </c>
      <c r="O58" s="66">
        <v>1.0009999999999999</v>
      </c>
      <c r="P58" s="66">
        <v>1.0009999999999999</v>
      </c>
      <c r="Q58" s="66">
        <v>1</v>
      </c>
      <c r="R58" s="66">
        <v>1.0029999999999999</v>
      </c>
      <c r="S58" s="66">
        <v>0.996</v>
      </c>
      <c r="T58" s="66">
        <v>0.998</v>
      </c>
      <c r="U58" s="66">
        <v>0.99199999999999999</v>
      </c>
      <c r="V58" s="66">
        <v>0.99299999999999999</v>
      </c>
      <c r="W58" s="66">
        <v>0.99399999999999999</v>
      </c>
      <c r="X58" s="66">
        <v>0.995</v>
      </c>
      <c r="Y58" s="66">
        <v>0.99399999999999999</v>
      </c>
      <c r="Z58" s="66">
        <v>0.997</v>
      </c>
      <c r="AA58" s="66">
        <v>0.996</v>
      </c>
      <c r="AB58" s="67">
        <v>0.998</v>
      </c>
    </row>
    <row r="59" spans="1:28" s="60" customFormat="1" ht="15.75" thickBot="1" x14ac:dyDescent="0.3">
      <c r="A59" s="80" t="s">
        <v>229</v>
      </c>
      <c r="B59" s="74" t="s">
        <v>162</v>
      </c>
      <c r="C59" s="79" t="s">
        <v>231</v>
      </c>
      <c r="D59" s="92" t="s">
        <v>232</v>
      </c>
      <c r="E59" s="65">
        <v>0.99</v>
      </c>
      <c r="F59" s="66">
        <v>0.98499999999999999</v>
      </c>
      <c r="G59" s="66">
        <v>0.99199999999999999</v>
      </c>
      <c r="H59" s="66">
        <v>0.98799999999999999</v>
      </c>
      <c r="I59" s="66">
        <v>0.99</v>
      </c>
      <c r="J59" s="66">
        <v>0.98699999999999999</v>
      </c>
      <c r="K59" s="66">
        <v>0.99299999999999999</v>
      </c>
      <c r="L59" s="66">
        <v>0.99099999999999999</v>
      </c>
      <c r="M59" s="66">
        <v>0.99299999999999999</v>
      </c>
      <c r="N59" s="66">
        <v>0.99099999999999999</v>
      </c>
      <c r="O59" s="66">
        <v>0.99099999999999999</v>
      </c>
      <c r="P59" s="66">
        <v>0.98899999999999999</v>
      </c>
      <c r="Q59" s="66">
        <v>0.99099999999999999</v>
      </c>
      <c r="R59" s="66">
        <v>0.99</v>
      </c>
      <c r="S59" s="66">
        <v>0.98599999999999999</v>
      </c>
      <c r="T59" s="66">
        <v>0.98499999999999999</v>
      </c>
      <c r="U59" s="66">
        <v>0.98299999999999998</v>
      </c>
      <c r="V59" s="66">
        <v>0.98199999999999998</v>
      </c>
      <c r="W59" s="66">
        <v>0.98499999999999999</v>
      </c>
      <c r="X59" s="66">
        <v>0.98199999999999998</v>
      </c>
      <c r="Y59" s="66">
        <v>0.98599999999999999</v>
      </c>
      <c r="Z59" s="66">
        <v>0.98399999999999999</v>
      </c>
      <c r="AA59" s="66">
        <v>0.98699999999999999</v>
      </c>
      <c r="AB59" s="67">
        <v>0.98599999999999999</v>
      </c>
    </row>
    <row r="60" spans="1:28" s="60" customFormat="1" ht="15.75" thickBot="1" x14ac:dyDescent="0.3">
      <c r="A60" s="141" t="s">
        <v>240</v>
      </c>
      <c r="B60" s="74" t="s">
        <v>162</v>
      </c>
      <c r="C60" s="79" t="s">
        <v>241</v>
      </c>
      <c r="D60" s="104" t="s">
        <v>232</v>
      </c>
      <c r="E60" s="65">
        <v>0.99</v>
      </c>
      <c r="F60" s="66">
        <v>0.98499999999999999</v>
      </c>
      <c r="G60" s="66">
        <v>0.99199999999999999</v>
      </c>
      <c r="H60" s="66">
        <v>0.98799999999999999</v>
      </c>
      <c r="I60" s="66">
        <v>0.99</v>
      </c>
      <c r="J60" s="66">
        <v>0.98699999999999999</v>
      </c>
      <c r="K60" s="66">
        <v>0.99299999999999999</v>
      </c>
      <c r="L60" s="66">
        <v>0.99099999999999999</v>
      </c>
      <c r="M60" s="66">
        <v>0.99299999999999999</v>
      </c>
      <c r="N60" s="66">
        <v>0.99099999999999999</v>
      </c>
      <c r="O60" s="66">
        <v>0.99099999999999999</v>
      </c>
      <c r="P60" s="66">
        <v>0.98899999999999999</v>
      </c>
      <c r="Q60" s="66">
        <v>0.99099999999999999</v>
      </c>
      <c r="R60" s="66">
        <v>0.99</v>
      </c>
      <c r="S60" s="66">
        <v>0.98599999999999999</v>
      </c>
      <c r="T60" s="66">
        <v>0.98499999999999999</v>
      </c>
      <c r="U60" s="66">
        <v>0.98299999999999998</v>
      </c>
      <c r="V60" s="66">
        <v>0.98199999999999998</v>
      </c>
      <c r="W60" s="66">
        <v>0.98499999999999999</v>
      </c>
      <c r="X60" s="66">
        <v>0.98199999999999998</v>
      </c>
      <c r="Y60" s="66">
        <v>0.98599999999999999</v>
      </c>
      <c r="Z60" s="66">
        <v>0.98399999999999999</v>
      </c>
      <c r="AA60" s="66">
        <v>0.98699999999999999</v>
      </c>
      <c r="AB60" s="67">
        <v>0.98599999999999999</v>
      </c>
    </row>
    <row r="61" spans="1:28" s="60" customFormat="1" ht="15.75" thickBot="1" x14ac:dyDescent="0.3">
      <c r="A61" s="141" t="s">
        <v>239</v>
      </c>
      <c r="B61" s="74" t="s">
        <v>162</v>
      </c>
      <c r="C61" s="79" t="s">
        <v>242</v>
      </c>
      <c r="D61" s="118" t="s">
        <v>224</v>
      </c>
      <c r="E61" s="65">
        <v>0.99</v>
      </c>
      <c r="F61" s="66">
        <v>0.98599999999999999</v>
      </c>
      <c r="G61" s="66">
        <v>0.99199999999999999</v>
      </c>
      <c r="H61" s="66">
        <v>0.98799999999999999</v>
      </c>
      <c r="I61" s="66">
        <v>0.99</v>
      </c>
      <c r="J61" s="66">
        <v>0.98699999999999999</v>
      </c>
      <c r="K61" s="66">
        <v>0.99299999999999999</v>
      </c>
      <c r="L61" s="66">
        <v>0.99099999999999999</v>
      </c>
      <c r="M61" s="66">
        <v>0.99299999999999999</v>
      </c>
      <c r="N61" s="66">
        <v>0.99199999999999999</v>
      </c>
      <c r="O61" s="66">
        <v>0.99099999999999999</v>
      </c>
      <c r="P61" s="66">
        <v>0.98899999999999999</v>
      </c>
      <c r="Q61" s="66">
        <v>0.99099999999999999</v>
      </c>
      <c r="R61" s="66">
        <v>0.99099999999999999</v>
      </c>
      <c r="S61" s="66">
        <v>0.98599999999999999</v>
      </c>
      <c r="T61" s="66">
        <v>0.98499999999999999</v>
      </c>
      <c r="U61" s="66">
        <v>0.98399999999999999</v>
      </c>
      <c r="V61" s="66">
        <v>0.98199999999999998</v>
      </c>
      <c r="W61" s="66">
        <v>0.98599999999999999</v>
      </c>
      <c r="X61" s="66">
        <v>0.98299999999999998</v>
      </c>
      <c r="Y61" s="66">
        <v>0.98599999999999999</v>
      </c>
      <c r="Z61" s="66">
        <v>0.98499999999999999</v>
      </c>
      <c r="AA61" s="66">
        <v>0.98699999999999999</v>
      </c>
      <c r="AB61" s="67">
        <v>0.98599999999999999</v>
      </c>
    </row>
    <row r="62" spans="1:28" s="60" customFormat="1" ht="15.75" thickBot="1" x14ac:dyDescent="0.3">
      <c r="A62" s="159" t="s">
        <v>243</v>
      </c>
      <c r="B62" s="74" t="s">
        <v>162</v>
      </c>
      <c r="C62" s="160" t="s">
        <v>280</v>
      </c>
      <c r="D62" s="118" t="s">
        <v>224</v>
      </c>
      <c r="E62" s="65">
        <v>0.99</v>
      </c>
      <c r="F62" s="66">
        <v>0.98599999999999999</v>
      </c>
      <c r="G62" s="66">
        <v>0.99199999999999999</v>
      </c>
      <c r="H62" s="66">
        <v>0.98799999999999999</v>
      </c>
      <c r="I62" s="66">
        <v>0.99</v>
      </c>
      <c r="J62" s="66">
        <v>0.98699999999999999</v>
      </c>
      <c r="K62" s="66">
        <v>0.99299999999999999</v>
      </c>
      <c r="L62" s="66">
        <v>0.99099999999999999</v>
      </c>
      <c r="M62" s="66">
        <v>0.99299999999999999</v>
      </c>
      <c r="N62" s="66">
        <v>0.99199999999999999</v>
      </c>
      <c r="O62" s="66">
        <v>0.99099999999999999</v>
      </c>
      <c r="P62" s="66">
        <v>0.98899999999999999</v>
      </c>
      <c r="Q62" s="66">
        <v>0.99099999999999999</v>
      </c>
      <c r="R62" s="66">
        <v>0.99099999999999999</v>
      </c>
      <c r="S62" s="66">
        <v>0.98599999999999999</v>
      </c>
      <c r="T62" s="66">
        <v>0.98499999999999999</v>
      </c>
      <c r="U62" s="66">
        <v>0.98399999999999999</v>
      </c>
      <c r="V62" s="66">
        <v>0.98199999999999998</v>
      </c>
      <c r="W62" s="66">
        <v>0.98599999999999999</v>
      </c>
      <c r="X62" s="66">
        <v>0.98299999999999998</v>
      </c>
      <c r="Y62" s="66">
        <v>0.98599999999999999</v>
      </c>
      <c r="Z62" s="66">
        <v>0.98499999999999999</v>
      </c>
      <c r="AA62" s="66">
        <v>0.98699999999999999</v>
      </c>
      <c r="AB62" s="67">
        <v>0.98599999999999999</v>
      </c>
    </row>
    <row r="63" spans="1:28" s="60" customFormat="1" ht="15.75" thickBot="1" x14ac:dyDescent="0.3">
      <c r="A63" s="116" t="s">
        <v>246</v>
      </c>
      <c r="B63" s="74" t="s">
        <v>162</v>
      </c>
      <c r="C63" s="160" t="s">
        <v>279</v>
      </c>
      <c r="D63" s="104" t="s">
        <v>232</v>
      </c>
      <c r="E63" s="65">
        <v>0.99</v>
      </c>
      <c r="F63" s="66">
        <v>0.98499999999999999</v>
      </c>
      <c r="G63" s="66">
        <v>0.99199999999999999</v>
      </c>
      <c r="H63" s="66">
        <v>0.98799999999999999</v>
      </c>
      <c r="I63" s="66">
        <v>0.99</v>
      </c>
      <c r="J63" s="66">
        <v>0.98699999999999999</v>
      </c>
      <c r="K63" s="66">
        <v>0.99299999999999999</v>
      </c>
      <c r="L63" s="66">
        <v>0.99099999999999999</v>
      </c>
      <c r="M63" s="66">
        <v>0.99299999999999999</v>
      </c>
      <c r="N63" s="66">
        <v>0.99099999999999999</v>
      </c>
      <c r="O63" s="66">
        <v>0.99099999999999999</v>
      </c>
      <c r="P63" s="66">
        <v>0.98899999999999999</v>
      </c>
      <c r="Q63" s="66">
        <v>0.99099999999999999</v>
      </c>
      <c r="R63" s="66">
        <v>0.99</v>
      </c>
      <c r="S63" s="66">
        <v>0.98599999999999999</v>
      </c>
      <c r="T63" s="66">
        <v>0.98499999999999999</v>
      </c>
      <c r="U63" s="66">
        <v>0.98299999999999998</v>
      </c>
      <c r="V63" s="66">
        <v>0.98199999999999998</v>
      </c>
      <c r="W63" s="66">
        <v>0.98499999999999999</v>
      </c>
      <c r="X63" s="66">
        <v>0.98199999999999998</v>
      </c>
      <c r="Y63" s="66">
        <v>0.98599999999999999</v>
      </c>
      <c r="Z63" s="66">
        <v>0.98399999999999999</v>
      </c>
      <c r="AA63" s="66">
        <v>0.98699999999999999</v>
      </c>
      <c r="AB63" s="67">
        <v>0.98599999999999999</v>
      </c>
    </row>
    <row r="64" spans="1:28" s="60" customFormat="1" ht="15.75" thickBot="1" x14ac:dyDescent="0.3">
      <c r="A64" s="94" t="s">
        <v>248</v>
      </c>
      <c r="B64" s="74" t="s">
        <v>162</v>
      </c>
      <c r="C64" s="81" t="s">
        <v>249</v>
      </c>
      <c r="D64" s="118" t="s">
        <v>223</v>
      </c>
      <c r="E64" s="65">
        <v>0.98699999999999999</v>
      </c>
      <c r="F64" s="66">
        <v>0.98299999999999998</v>
      </c>
      <c r="G64" s="66">
        <v>0.99</v>
      </c>
      <c r="H64" s="66">
        <v>0.98599999999999999</v>
      </c>
      <c r="I64" s="66">
        <v>0.98799999999999999</v>
      </c>
      <c r="J64" s="66">
        <v>0.98499999999999999</v>
      </c>
      <c r="K64" s="66">
        <v>0.99199999999999999</v>
      </c>
      <c r="L64" s="66">
        <v>0.98899999999999999</v>
      </c>
      <c r="M64" s="66">
        <v>0.99099999999999999</v>
      </c>
      <c r="N64" s="66">
        <v>0.99</v>
      </c>
      <c r="O64" s="66">
        <v>0.98799999999999999</v>
      </c>
      <c r="P64" s="66">
        <v>0.98699999999999999</v>
      </c>
      <c r="Q64" s="66">
        <v>0.98699999999999999</v>
      </c>
      <c r="R64" s="66">
        <v>0.99</v>
      </c>
      <c r="S64" s="66">
        <v>0.98199999999999998</v>
      </c>
      <c r="T64" s="66">
        <v>0.98299999999999998</v>
      </c>
      <c r="U64" s="66">
        <v>0.97799999999999998</v>
      </c>
      <c r="V64" s="66">
        <v>0.98</v>
      </c>
      <c r="W64" s="66">
        <v>0.98099999999999998</v>
      </c>
      <c r="X64" s="66">
        <v>0.98099999999999998</v>
      </c>
      <c r="Y64" s="66">
        <v>0.98299999999999998</v>
      </c>
      <c r="Z64" s="66">
        <v>0.98399999999999999</v>
      </c>
      <c r="AA64" s="66">
        <v>0.98499999999999999</v>
      </c>
      <c r="AB64" s="67">
        <v>0.98599999999999999</v>
      </c>
    </row>
    <row r="65" spans="1:29" s="60" customFormat="1" ht="15.75" thickBot="1" x14ac:dyDescent="0.3">
      <c r="A65" s="115" t="s">
        <v>250</v>
      </c>
      <c r="B65" s="74" t="s">
        <v>162</v>
      </c>
      <c r="C65" s="107" t="s">
        <v>251</v>
      </c>
      <c r="D65" s="118" t="s">
        <v>224</v>
      </c>
      <c r="E65" s="65">
        <v>0.99</v>
      </c>
      <c r="F65" s="66">
        <v>0.98599999999999999</v>
      </c>
      <c r="G65" s="66">
        <v>0.99199999999999999</v>
      </c>
      <c r="H65" s="66">
        <v>0.98799999999999999</v>
      </c>
      <c r="I65" s="66">
        <v>0.99</v>
      </c>
      <c r="J65" s="66">
        <v>0.98699999999999999</v>
      </c>
      <c r="K65" s="66">
        <v>0.99299999999999999</v>
      </c>
      <c r="L65" s="66">
        <v>0.99099999999999999</v>
      </c>
      <c r="M65" s="66">
        <v>0.99299999999999999</v>
      </c>
      <c r="N65" s="66">
        <v>0.99199999999999999</v>
      </c>
      <c r="O65" s="66">
        <v>0.99099999999999999</v>
      </c>
      <c r="P65" s="66">
        <v>0.98899999999999999</v>
      </c>
      <c r="Q65" s="66">
        <v>0.99099999999999999</v>
      </c>
      <c r="R65" s="66">
        <v>0.99099999999999999</v>
      </c>
      <c r="S65" s="66">
        <v>0.98599999999999999</v>
      </c>
      <c r="T65" s="66">
        <v>0.98499999999999999</v>
      </c>
      <c r="U65" s="66">
        <v>0.98399999999999999</v>
      </c>
      <c r="V65" s="66">
        <v>0.98199999999999998</v>
      </c>
      <c r="W65" s="66">
        <v>0.98599999999999999</v>
      </c>
      <c r="X65" s="66">
        <v>0.98299999999999998</v>
      </c>
      <c r="Y65" s="66">
        <v>0.98599999999999999</v>
      </c>
      <c r="Z65" s="66">
        <v>0.98499999999999999</v>
      </c>
      <c r="AA65" s="66">
        <v>0.98699999999999999</v>
      </c>
      <c r="AB65" s="67">
        <v>0.98599999999999999</v>
      </c>
    </row>
    <row r="66" spans="1:29" s="60" customFormat="1" ht="15.75" thickBot="1" x14ac:dyDescent="0.3">
      <c r="A66" s="154" t="s">
        <v>272</v>
      </c>
      <c r="B66" s="74" t="s">
        <v>162</v>
      </c>
      <c r="C66" s="107" t="s">
        <v>273</v>
      </c>
      <c r="D66" s="155" t="s">
        <v>274</v>
      </c>
      <c r="E66" s="65">
        <v>1</v>
      </c>
      <c r="F66" s="66">
        <v>0.998</v>
      </c>
      <c r="G66" s="66">
        <v>1.0029999999999999</v>
      </c>
      <c r="H66" s="66">
        <v>1</v>
      </c>
      <c r="I66" s="66">
        <v>1</v>
      </c>
      <c r="J66" s="66">
        <v>0.999</v>
      </c>
      <c r="K66" s="66">
        <v>1.0029999999999999</v>
      </c>
      <c r="L66" s="66">
        <v>1.0029999999999999</v>
      </c>
      <c r="M66" s="66">
        <v>1.004</v>
      </c>
      <c r="N66" s="66">
        <v>1.004</v>
      </c>
      <c r="O66" s="66">
        <v>1.002</v>
      </c>
      <c r="P66" s="66">
        <v>1.002</v>
      </c>
      <c r="Q66" s="66">
        <v>1.0009999999999999</v>
      </c>
      <c r="R66" s="66">
        <v>1.004</v>
      </c>
      <c r="S66" s="66">
        <v>0.997</v>
      </c>
      <c r="T66" s="66">
        <v>0.998</v>
      </c>
      <c r="U66" s="66">
        <v>0.99299999999999999</v>
      </c>
      <c r="V66" s="66">
        <v>0.99399999999999999</v>
      </c>
      <c r="W66" s="66">
        <v>0.995</v>
      </c>
      <c r="X66" s="66">
        <v>0.995</v>
      </c>
      <c r="Y66" s="66">
        <v>0.995</v>
      </c>
      <c r="Z66" s="66">
        <v>0.997</v>
      </c>
      <c r="AA66" s="66">
        <v>0.996</v>
      </c>
      <c r="AB66" s="67">
        <v>0.998</v>
      </c>
    </row>
    <row r="67" spans="1:29" s="60" customFormat="1" ht="15.75" thickBot="1" x14ac:dyDescent="0.3">
      <c r="A67" s="115" t="s">
        <v>277</v>
      </c>
      <c r="B67" s="74" t="s">
        <v>162</v>
      </c>
      <c r="C67" s="107" t="s">
        <v>278</v>
      </c>
      <c r="D67" s="118" t="s">
        <v>274</v>
      </c>
      <c r="E67" s="65">
        <v>1</v>
      </c>
      <c r="F67" s="66">
        <v>0.998</v>
      </c>
      <c r="G67" s="66">
        <v>1.0029999999999999</v>
      </c>
      <c r="H67" s="66">
        <v>1</v>
      </c>
      <c r="I67" s="66">
        <v>1</v>
      </c>
      <c r="J67" s="66">
        <v>0.999</v>
      </c>
      <c r="K67" s="66">
        <v>1.0029999999999999</v>
      </c>
      <c r="L67" s="66">
        <v>1.0029999999999999</v>
      </c>
      <c r="M67" s="66">
        <v>1.004</v>
      </c>
      <c r="N67" s="66">
        <v>1.004</v>
      </c>
      <c r="O67" s="66">
        <v>1.002</v>
      </c>
      <c r="P67" s="66">
        <v>1.002</v>
      </c>
      <c r="Q67" s="66">
        <v>1.0009999999999999</v>
      </c>
      <c r="R67" s="66">
        <v>1.004</v>
      </c>
      <c r="S67" s="66">
        <v>0.997</v>
      </c>
      <c r="T67" s="66">
        <v>0.998</v>
      </c>
      <c r="U67" s="66">
        <v>0.99299999999999999</v>
      </c>
      <c r="V67" s="66">
        <v>0.99399999999999999</v>
      </c>
      <c r="W67" s="66">
        <v>0.995</v>
      </c>
      <c r="X67" s="66">
        <v>0.995</v>
      </c>
      <c r="Y67" s="66">
        <v>0.995</v>
      </c>
      <c r="Z67" s="66">
        <v>0.997</v>
      </c>
      <c r="AA67" s="66">
        <v>0.996</v>
      </c>
      <c r="AB67" s="67">
        <v>0.998</v>
      </c>
    </row>
    <row r="68" spans="1:29" s="60" customFormat="1" ht="15.75" thickBot="1" x14ac:dyDescent="0.3">
      <c r="A68" s="115" t="s">
        <v>281</v>
      </c>
      <c r="B68" s="74" t="s">
        <v>162</v>
      </c>
      <c r="C68" s="107" t="s">
        <v>284</v>
      </c>
      <c r="D68" s="118" t="s">
        <v>286</v>
      </c>
      <c r="E68" s="65">
        <v>0.98499999999999999</v>
      </c>
      <c r="F68" s="66">
        <v>0.97899999999999998</v>
      </c>
      <c r="G68" s="66">
        <v>0.98799999999999999</v>
      </c>
      <c r="H68" s="66">
        <v>0.98199999999999998</v>
      </c>
      <c r="I68" s="66">
        <v>0.98499999999999999</v>
      </c>
      <c r="J68" s="66">
        <v>0.98099999999999998</v>
      </c>
      <c r="K68" s="66">
        <v>0.98899999999999999</v>
      </c>
      <c r="L68" s="66">
        <v>0.98499999999999999</v>
      </c>
      <c r="M68" s="66">
        <v>0.98899999999999999</v>
      </c>
      <c r="N68" s="66">
        <v>0.98499999999999999</v>
      </c>
      <c r="O68" s="66">
        <v>0.98599999999999999</v>
      </c>
      <c r="P68" s="66">
        <v>0.98199999999999998</v>
      </c>
      <c r="Q68" s="66">
        <v>0.98599999999999999</v>
      </c>
      <c r="R68" s="66">
        <v>0.98399999999999999</v>
      </c>
      <c r="S68" s="66">
        <v>0.98099999999999998</v>
      </c>
      <c r="T68" s="66">
        <v>0.97799999999999998</v>
      </c>
      <c r="U68" s="66">
        <v>0.97799999999999998</v>
      </c>
      <c r="V68" s="66">
        <v>0.97499999999999998</v>
      </c>
      <c r="W68" s="66">
        <v>0.98</v>
      </c>
      <c r="X68" s="66">
        <v>0.97499999999999998</v>
      </c>
      <c r="Y68" s="66">
        <v>0.98099999999999998</v>
      </c>
      <c r="Z68" s="66">
        <v>0.97799999999999998</v>
      </c>
      <c r="AA68" s="66">
        <v>0.98199999999999998</v>
      </c>
      <c r="AB68" s="67">
        <v>0.97899999999999998</v>
      </c>
    </row>
    <row r="69" spans="1:29" s="60" customFormat="1" ht="15.75" thickBot="1" x14ac:dyDescent="0.3">
      <c r="A69" s="115" t="s">
        <v>282</v>
      </c>
      <c r="B69" s="74" t="s">
        <v>162</v>
      </c>
      <c r="C69" s="107" t="s">
        <v>285</v>
      </c>
      <c r="D69" s="118" t="s">
        <v>286</v>
      </c>
      <c r="E69" s="65">
        <v>0.98499999999999999</v>
      </c>
      <c r="F69" s="66">
        <v>0.97899999999999998</v>
      </c>
      <c r="G69" s="66">
        <v>0.98799999999999999</v>
      </c>
      <c r="H69" s="66">
        <v>0.98199999999999998</v>
      </c>
      <c r="I69" s="66">
        <v>0.98499999999999999</v>
      </c>
      <c r="J69" s="66">
        <v>0.98099999999999998</v>
      </c>
      <c r="K69" s="66">
        <v>0.98899999999999999</v>
      </c>
      <c r="L69" s="66">
        <v>0.98499999999999999</v>
      </c>
      <c r="M69" s="66">
        <v>0.98899999999999999</v>
      </c>
      <c r="N69" s="66">
        <v>0.98499999999999999</v>
      </c>
      <c r="O69" s="66">
        <v>0.98599999999999999</v>
      </c>
      <c r="P69" s="66">
        <v>0.98199999999999998</v>
      </c>
      <c r="Q69" s="66">
        <v>0.98599999999999999</v>
      </c>
      <c r="R69" s="66">
        <v>0.98399999999999999</v>
      </c>
      <c r="S69" s="66">
        <v>0.98099999999999998</v>
      </c>
      <c r="T69" s="66">
        <v>0.97799999999999998</v>
      </c>
      <c r="U69" s="66">
        <v>0.97799999999999998</v>
      </c>
      <c r="V69" s="66">
        <v>0.97499999999999998</v>
      </c>
      <c r="W69" s="66">
        <v>0.98</v>
      </c>
      <c r="X69" s="66">
        <v>0.97499999999999998</v>
      </c>
      <c r="Y69" s="66">
        <v>0.98099999999999998</v>
      </c>
      <c r="Z69" s="66">
        <v>0.97799999999999998</v>
      </c>
      <c r="AA69" s="66">
        <v>0.98199999999999998</v>
      </c>
      <c r="AB69" s="67">
        <v>0.97899999999999998</v>
      </c>
    </row>
    <row r="70" spans="1:29" s="60" customFormat="1" ht="15.75" thickBot="1" x14ac:dyDescent="0.3">
      <c r="A70" s="168" t="s">
        <v>288</v>
      </c>
      <c r="B70" s="169" t="s">
        <v>162</v>
      </c>
      <c r="C70" s="170" t="s">
        <v>287</v>
      </c>
      <c r="D70" s="171" t="s">
        <v>232</v>
      </c>
      <c r="E70" s="172">
        <v>0.99</v>
      </c>
      <c r="F70" s="173">
        <v>0.98499999999999999</v>
      </c>
      <c r="G70" s="173">
        <v>0.99199999999999999</v>
      </c>
      <c r="H70" s="173">
        <v>0.98799999999999999</v>
      </c>
      <c r="I70" s="173">
        <v>0.99</v>
      </c>
      <c r="J70" s="173">
        <v>0.98699999999999999</v>
      </c>
      <c r="K70" s="173">
        <v>0.99299999999999999</v>
      </c>
      <c r="L70" s="173">
        <v>0.99099999999999999</v>
      </c>
      <c r="M70" s="173">
        <v>0.99299999999999999</v>
      </c>
      <c r="N70" s="173">
        <v>0.99099999999999999</v>
      </c>
      <c r="O70" s="173">
        <v>0.99099999999999999</v>
      </c>
      <c r="P70" s="173">
        <v>0.98899999999999999</v>
      </c>
      <c r="Q70" s="173">
        <v>0.99099999999999999</v>
      </c>
      <c r="R70" s="173">
        <v>0.99</v>
      </c>
      <c r="S70" s="173">
        <v>0.98599999999999999</v>
      </c>
      <c r="T70" s="173">
        <v>0.98499999999999999</v>
      </c>
      <c r="U70" s="173">
        <v>0.98299999999999998</v>
      </c>
      <c r="V70" s="173">
        <v>0.98199999999999998</v>
      </c>
      <c r="W70" s="173">
        <v>0.98499999999999999</v>
      </c>
      <c r="X70" s="173">
        <v>0.98199999999999998</v>
      </c>
      <c r="Y70" s="173">
        <v>0.98599999999999999</v>
      </c>
      <c r="Z70" s="173">
        <v>0.98399999999999999</v>
      </c>
      <c r="AA70" s="173">
        <v>0.98699999999999999</v>
      </c>
      <c r="AB70" s="174">
        <v>0.98599999999999999</v>
      </c>
    </row>
    <row r="71" spans="1:29" s="60" customFormat="1" ht="15.75" thickBot="1" x14ac:dyDescent="0.3">
      <c r="A71" s="115" t="s">
        <v>236</v>
      </c>
      <c r="B71" s="74" t="s">
        <v>234</v>
      </c>
      <c r="C71" s="107" t="s">
        <v>235</v>
      </c>
      <c r="D71" s="118" t="s">
        <v>223</v>
      </c>
      <c r="E71" s="65">
        <v>0.98699999999999999</v>
      </c>
      <c r="F71" s="66">
        <v>0.98299999999999998</v>
      </c>
      <c r="G71" s="66">
        <v>0.99</v>
      </c>
      <c r="H71" s="66">
        <v>0.98599999999999999</v>
      </c>
      <c r="I71" s="66">
        <v>0.98799999999999999</v>
      </c>
      <c r="J71" s="66">
        <v>0.98499999999999999</v>
      </c>
      <c r="K71" s="66">
        <v>0.99199999999999999</v>
      </c>
      <c r="L71" s="66">
        <v>0.98899999999999999</v>
      </c>
      <c r="M71" s="66">
        <v>0.99099999999999999</v>
      </c>
      <c r="N71" s="66">
        <v>0.99</v>
      </c>
      <c r="O71" s="66">
        <v>0.98799999999999999</v>
      </c>
      <c r="P71" s="66">
        <v>0.98699999999999999</v>
      </c>
      <c r="Q71" s="66">
        <v>0.98699999999999999</v>
      </c>
      <c r="R71" s="66">
        <v>0.99</v>
      </c>
      <c r="S71" s="66">
        <v>0.98199999999999998</v>
      </c>
      <c r="T71" s="66">
        <v>0.98299999999999998</v>
      </c>
      <c r="U71" s="66">
        <v>0.97799999999999998</v>
      </c>
      <c r="V71" s="66">
        <v>0.98</v>
      </c>
      <c r="W71" s="66">
        <v>0.98099999999999998</v>
      </c>
      <c r="X71" s="66">
        <v>0.98099999999999998</v>
      </c>
      <c r="Y71" s="66">
        <v>0.98299999999999998</v>
      </c>
      <c r="Z71" s="66">
        <v>0.98399999999999999</v>
      </c>
      <c r="AA71" s="66">
        <v>0.98499999999999999</v>
      </c>
      <c r="AB71" s="67">
        <v>0.98599999999999999</v>
      </c>
    </row>
    <row r="72" spans="1:29" s="60" customFormat="1" ht="15.75" thickBot="1" x14ac:dyDescent="0.3">
      <c r="A72" s="115" t="s">
        <v>238</v>
      </c>
      <c r="B72" s="74" t="s">
        <v>234</v>
      </c>
      <c r="C72" s="107" t="s">
        <v>237</v>
      </c>
      <c r="D72" s="118" t="s">
        <v>158</v>
      </c>
      <c r="E72" s="65">
        <v>1.0049999999999999</v>
      </c>
      <c r="F72" s="66">
        <v>1.002</v>
      </c>
      <c r="G72" s="66">
        <v>1.0069999999999999</v>
      </c>
      <c r="H72" s="66">
        <v>1.0049999999999999</v>
      </c>
      <c r="I72" s="66">
        <v>1.0049999999999999</v>
      </c>
      <c r="J72" s="66">
        <v>1.0029999999999999</v>
      </c>
      <c r="K72" s="66">
        <v>1.008</v>
      </c>
      <c r="L72" s="66">
        <v>1.008</v>
      </c>
      <c r="M72" s="66">
        <v>1.008</v>
      </c>
      <c r="N72" s="66">
        <v>1.0089999999999999</v>
      </c>
      <c r="O72" s="66">
        <v>1.006</v>
      </c>
      <c r="P72" s="66">
        <v>1.0069999999999999</v>
      </c>
      <c r="Q72" s="66">
        <v>1.0049999999999999</v>
      </c>
      <c r="R72" s="66">
        <v>1.008</v>
      </c>
      <c r="S72" s="66">
        <v>1.0009999999999999</v>
      </c>
      <c r="T72" s="66">
        <v>1.0029999999999999</v>
      </c>
      <c r="U72" s="66">
        <v>0.997</v>
      </c>
      <c r="V72" s="66">
        <v>0.998</v>
      </c>
      <c r="W72" s="66">
        <v>0.999</v>
      </c>
      <c r="X72" s="66">
        <v>0.999</v>
      </c>
      <c r="Y72" s="66">
        <v>0.999</v>
      </c>
      <c r="Z72" s="66">
        <v>1.0009999999999999</v>
      </c>
      <c r="AA72" s="66">
        <v>1</v>
      </c>
      <c r="AB72" s="67">
        <v>1.002</v>
      </c>
    </row>
    <row r="73" spans="1:29" s="60" customFormat="1" ht="15.75" thickBot="1" x14ac:dyDescent="0.3">
      <c r="A73" s="115" t="s">
        <v>247</v>
      </c>
      <c r="B73" s="74" t="s">
        <v>234</v>
      </c>
      <c r="C73" s="107" t="s">
        <v>245</v>
      </c>
      <c r="D73" s="118" t="s">
        <v>158</v>
      </c>
      <c r="E73" s="65">
        <v>1.0049999999999999</v>
      </c>
      <c r="F73" s="66">
        <v>1.002</v>
      </c>
      <c r="G73" s="66">
        <v>1.0069999999999999</v>
      </c>
      <c r="H73" s="66">
        <v>1.0049999999999999</v>
      </c>
      <c r="I73" s="66">
        <v>1.0049999999999999</v>
      </c>
      <c r="J73" s="66">
        <v>1.0029999999999999</v>
      </c>
      <c r="K73" s="66">
        <v>1.008</v>
      </c>
      <c r="L73" s="66">
        <v>1.008</v>
      </c>
      <c r="M73" s="66">
        <v>1.008</v>
      </c>
      <c r="N73" s="66">
        <v>1.0089999999999999</v>
      </c>
      <c r="O73" s="66">
        <v>1.006</v>
      </c>
      <c r="P73" s="66">
        <v>1.0069999999999999</v>
      </c>
      <c r="Q73" s="66">
        <v>1.0049999999999999</v>
      </c>
      <c r="R73" s="66">
        <v>1.008</v>
      </c>
      <c r="S73" s="66">
        <v>1.0009999999999999</v>
      </c>
      <c r="T73" s="66">
        <v>1.0029999999999999</v>
      </c>
      <c r="U73" s="66">
        <v>0.997</v>
      </c>
      <c r="V73" s="66">
        <v>0.998</v>
      </c>
      <c r="W73" s="66">
        <v>0.999</v>
      </c>
      <c r="X73" s="66">
        <v>0.999</v>
      </c>
      <c r="Y73" s="66">
        <v>0.999</v>
      </c>
      <c r="Z73" s="66">
        <v>1.0009999999999999</v>
      </c>
      <c r="AA73" s="66">
        <v>1</v>
      </c>
      <c r="AB73" s="67">
        <v>1.002</v>
      </c>
    </row>
    <row r="74" spans="1:29" s="60" customFormat="1" ht="15.75" thickBot="1" x14ac:dyDescent="0.3">
      <c r="A74" s="156" t="s">
        <v>275</v>
      </c>
      <c r="B74" s="138" t="s">
        <v>234</v>
      </c>
      <c r="C74" s="158" t="s">
        <v>276</v>
      </c>
      <c r="D74" s="157" t="s">
        <v>158</v>
      </c>
      <c r="E74" s="65">
        <v>1.0049999999999999</v>
      </c>
      <c r="F74" s="66">
        <v>1.002</v>
      </c>
      <c r="G74" s="66">
        <v>1.0069999999999999</v>
      </c>
      <c r="H74" s="66">
        <v>1.0049999999999999</v>
      </c>
      <c r="I74" s="66">
        <v>1.0049999999999999</v>
      </c>
      <c r="J74" s="66">
        <v>1.0029999999999999</v>
      </c>
      <c r="K74" s="66">
        <v>1.008</v>
      </c>
      <c r="L74" s="66">
        <v>1.008</v>
      </c>
      <c r="M74" s="66">
        <v>1.008</v>
      </c>
      <c r="N74" s="66">
        <v>1.0089999999999999</v>
      </c>
      <c r="O74" s="66">
        <v>1.006</v>
      </c>
      <c r="P74" s="66">
        <v>1.0069999999999999</v>
      </c>
      <c r="Q74" s="66">
        <v>1.0049999999999999</v>
      </c>
      <c r="R74" s="66">
        <v>1.008</v>
      </c>
      <c r="S74" s="66">
        <v>1.0009999999999999</v>
      </c>
      <c r="T74" s="66">
        <v>1.0029999999999999</v>
      </c>
      <c r="U74" s="66">
        <v>0.997</v>
      </c>
      <c r="V74" s="66">
        <v>0.998</v>
      </c>
      <c r="W74" s="66">
        <v>0.999</v>
      </c>
      <c r="X74" s="66">
        <v>0.999</v>
      </c>
      <c r="Y74" s="66">
        <v>0.999</v>
      </c>
      <c r="Z74" s="66">
        <v>1.0009999999999999</v>
      </c>
      <c r="AA74" s="66">
        <v>1</v>
      </c>
      <c r="AB74" s="67">
        <v>1.002</v>
      </c>
    </row>
    <row r="75" spans="1:29" s="53" customFormat="1" ht="15.75" thickBot="1" x14ac:dyDescent="0.3">
      <c r="A75" s="90" t="s">
        <v>193</v>
      </c>
      <c r="B75" s="96" t="s">
        <v>194</v>
      </c>
      <c r="C75" s="99" t="s">
        <v>195</v>
      </c>
      <c r="D75" s="91" t="s">
        <v>146</v>
      </c>
      <c r="E75" s="128">
        <v>0.98699999999999999</v>
      </c>
      <c r="F75" s="137">
        <v>0.98399999999999999</v>
      </c>
      <c r="G75" s="137">
        <v>0.98899999999999999</v>
      </c>
      <c r="H75" s="137">
        <v>0.98599999999999999</v>
      </c>
      <c r="I75" s="137">
        <v>0.98799999999999999</v>
      </c>
      <c r="J75" s="137">
        <v>0.98499999999999999</v>
      </c>
      <c r="K75" s="137">
        <v>0.99199999999999999</v>
      </c>
      <c r="L75" s="137">
        <v>0.99</v>
      </c>
      <c r="M75" s="137">
        <v>0.99099999999999999</v>
      </c>
      <c r="N75" s="137">
        <v>0.99</v>
      </c>
      <c r="O75" s="137">
        <v>0.99</v>
      </c>
      <c r="P75" s="137">
        <v>0.98799999999999999</v>
      </c>
      <c r="Q75" s="137">
        <v>0.99099999999999999</v>
      </c>
      <c r="R75" s="137">
        <v>0.99099999999999999</v>
      </c>
      <c r="S75" s="137">
        <v>0.98399999999999999</v>
      </c>
      <c r="T75" s="137">
        <v>0.98399999999999999</v>
      </c>
      <c r="U75" s="137">
        <v>0.98399999999999999</v>
      </c>
      <c r="V75" s="137">
        <v>0.98399999999999999</v>
      </c>
      <c r="W75" s="137">
        <v>0.98799999999999999</v>
      </c>
      <c r="X75" s="137">
        <v>0.98599999999999999</v>
      </c>
      <c r="Y75" s="137">
        <v>0.99199999999999999</v>
      </c>
      <c r="Z75" s="137">
        <v>0.99099999999999999</v>
      </c>
      <c r="AA75" s="137">
        <v>0.99199999999999999</v>
      </c>
      <c r="AB75" s="77">
        <v>0.99199999999999999</v>
      </c>
    </row>
    <row r="76" spans="1:29" s="53" customFormat="1" ht="15.75" thickBot="1" x14ac:dyDescent="0.3">
      <c r="A76" s="97" t="s">
        <v>213</v>
      </c>
      <c r="B76" s="102" t="s">
        <v>212</v>
      </c>
      <c r="C76" s="111" t="s">
        <v>211</v>
      </c>
      <c r="D76" s="91" t="s">
        <v>158</v>
      </c>
      <c r="E76" s="128">
        <v>1.0049999999999999</v>
      </c>
      <c r="F76" s="137">
        <v>1.002</v>
      </c>
      <c r="G76" s="137">
        <v>1.006</v>
      </c>
      <c r="H76" s="137">
        <v>1.0009999999999999</v>
      </c>
      <c r="I76" s="137">
        <v>1.004</v>
      </c>
      <c r="J76" s="137">
        <v>1.0009999999999999</v>
      </c>
      <c r="K76" s="137">
        <v>1.004</v>
      </c>
      <c r="L76" s="137">
        <v>1.0049999999999999</v>
      </c>
      <c r="M76" s="137">
        <v>1.0029999999999999</v>
      </c>
      <c r="N76" s="137">
        <v>1.0049999999999999</v>
      </c>
      <c r="O76" s="137">
        <v>1.002</v>
      </c>
      <c r="P76" s="137">
        <v>1.002</v>
      </c>
      <c r="Q76" s="137">
        <v>1.004</v>
      </c>
      <c r="R76" s="137">
        <v>1.0049999999999999</v>
      </c>
      <c r="S76" s="137">
        <v>1.004</v>
      </c>
      <c r="T76" s="137">
        <v>1.0029999999999999</v>
      </c>
      <c r="U76" s="137">
        <v>1</v>
      </c>
      <c r="V76" s="137">
        <v>0.999</v>
      </c>
      <c r="W76" s="137">
        <v>1.002</v>
      </c>
      <c r="X76" s="137">
        <v>1</v>
      </c>
      <c r="Y76" s="137">
        <v>1.002</v>
      </c>
      <c r="Z76" s="137">
        <v>1.002</v>
      </c>
      <c r="AA76" s="137">
        <v>1.0029999999999999</v>
      </c>
      <c r="AB76" s="77">
        <v>0.999</v>
      </c>
    </row>
    <row r="77" spans="1:29" s="53" customFormat="1" ht="15.75" thickBot="1" x14ac:dyDescent="0.3">
      <c r="A77" s="90" t="s">
        <v>141</v>
      </c>
      <c r="B77" s="96" t="s">
        <v>163</v>
      </c>
      <c r="C77" s="99" t="s">
        <v>107</v>
      </c>
      <c r="D77" s="91" t="s">
        <v>158</v>
      </c>
      <c r="E77" s="128">
        <v>1.0049999999999999</v>
      </c>
      <c r="F77" s="137">
        <v>1.002</v>
      </c>
      <c r="G77" s="137">
        <v>1.006</v>
      </c>
      <c r="H77" s="137">
        <v>1.0009999999999999</v>
      </c>
      <c r="I77" s="137">
        <v>1.004</v>
      </c>
      <c r="J77" s="137">
        <v>1.0009999999999999</v>
      </c>
      <c r="K77" s="137">
        <v>1.004</v>
      </c>
      <c r="L77" s="137">
        <v>1.0049999999999999</v>
      </c>
      <c r="M77" s="137">
        <v>1.0029999999999999</v>
      </c>
      <c r="N77" s="137">
        <v>1.0049999999999999</v>
      </c>
      <c r="O77" s="137">
        <v>1.002</v>
      </c>
      <c r="P77" s="137">
        <v>1.002</v>
      </c>
      <c r="Q77" s="137">
        <v>1.004</v>
      </c>
      <c r="R77" s="137">
        <v>1.0049999999999999</v>
      </c>
      <c r="S77" s="137">
        <v>1.004</v>
      </c>
      <c r="T77" s="137">
        <v>1.0029999999999999</v>
      </c>
      <c r="U77" s="137">
        <v>1</v>
      </c>
      <c r="V77" s="137">
        <v>0.999</v>
      </c>
      <c r="W77" s="137">
        <v>1.002</v>
      </c>
      <c r="X77" s="137">
        <v>1</v>
      </c>
      <c r="Y77" s="137">
        <v>1.002</v>
      </c>
      <c r="Z77" s="137">
        <v>1.002</v>
      </c>
      <c r="AA77" s="137">
        <v>1.0029999999999999</v>
      </c>
      <c r="AB77" s="77">
        <v>0.999</v>
      </c>
    </row>
    <row r="78" spans="1:29" s="53" customFormat="1" ht="15.75" thickBot="1" x14ac:dyDescent="0.3">
      <c r="A78" s="140" t="s">
        <v>165</v>
      </c>
      <c r="B78" s="87" t="s">
        <v>163</v>
      </c>
      <c r="C78" s="110" t="s">
        <v>167</v>
      </c>
      <c r="D78" s="132" t="s">
        <v>163</v>
      </c>
      <c r="E78" s="113">
        <v>1.0023339517625232</v>
      </c>
      <c r="F78" s="82">
        <v>0.99972935992578849</v>
      </c>
      <c r="G78" s="82">
        <v>1.0045403525046381</v>
      </c>
      <c r="H78" s="82">
        <v>1.0017293599257884</v>
      </c>
      <c r="I78" s="82">
        <v>1.0023339517625232</v>
      </c>
      <c r="J78" s="82">
        <v>1.0007293599257885</v>
      </c>
      <c r="K78" s="82">
        <v>1.005333951762523</v>
      </c>
      <c r="L78" s="82">
        <v>1.0050262059369202</v>
      </c>
      <c r="M78" s="82">
        <v>1.0056307977736547</v>
      </c>
      <c r="N78" s="82">
        <v>1.0057873376623376</v>
      </c>
      <c r="O78" s="82">
        <v>1.0042326066790352</v>
      </c>
      <c r="P78" s="82">
        <v>1.0044216141001856</v>
      </c>
      <c r="Q78" s="82">
        <v>1.0029856215213357</v>
      </c>
      <c r="R78" s="82">
        <v>1.0050950834879406</v>
      </c>
      <c r="S78" s="82">
        <v>0.99898562152133574</v>
      </c>
      <c r="T78" s="82">
        <v>1.0003339517625232</v>
      </c>
      <c r="U78" s="82">
        <v>0.99498562152133574</v>
      </c>
      <c r="V78" s="82">
        <v>0.99533395176252315</v>
      </c>
      <c r="W78" s="82">
        <v>0.99714494434137291</v>
      </c>
      <c r="X78" s="82">
        <v>0.99693576066790357</v>
      </c>
      <c r="Y78" s="82">
        <v>0.9964023163669613</v>
      </c>
      <c r="Z78" s="82">
        <v>0.99757680585187447</v>
      </c>
      <c r="AA78" s="82">
        <v>0.99740231636696119</v>
      </c>
      <c r="AB78" s="310">
        <v>0.99907695824443787</v>
      </c>
      <c r="AC78" s="55"/>
    </row>
    <row r="79" spans="1:29" s="60" customFormat="1" ht="15.75" thickBot="1" x14ac:dyDescent="0.3">
      <c r="A79" s="163" t="s">
        <v>166</v>
      </c>
      <c r="B79" s="164" t="s">
        <v>163</v>
      </c>
      <c r="C79" s="202" t="s">
        <v>93</v>
      </c>
      <c r="D79" s="203" t="s">
        <v>163</v>
      </c>
      <c r="E79" s="128">
        <v>0.99942606199999995</v>
      </c>
      <c r="F79" s="137">
        <v>0.99629130200000005</v>
      </c>
      <c r="G79" s="137">
        <v>1.002119789</v>
      </c>
      <c r="H79" s="137">
        <v>0.99851757399999996</v>
      </c>
      <c r="I79" s="137">
        <v>0.99963644799999996</v>
      </c>
      <c r="J79" s="137">
        <v>0.99739067000000003</v>
      </c>
      <c r="K79" s="137">
        <v>1.002677711</v>
      </c>
      <c r="L79" s="137">
        <v>1.0017909460000001</v>
      </c>
      <c r="M79" s="137">
        <v>1.003088956</v>
      </c>
      <c r="N79" s="137">
        <v>1.0023201079999999</v>
      </c>
      <c r="O79" s="137">
        <v>1.001256699</v>
      </c>
      <c r="P79" s="137">
        <v>1.0003733500000001</v>
      </c>
      <c r="Q79" s="137">
        <v>1.00049656</v>
      </c>
      <c r="R79" s="137">
        <v>1.0019499009999999</v>
      </c>
      <c r="S79" s="137">
        <v>0.996162404</v>
      </c>
      <c r="T79" s="137">
        <v>0.99661398099999998</v>
      </c>
      <c r="U79" s="137">
        <v>0.99258813000000001</v>
      </c>
      <c r="V79" s="137">
        <v>0.99243889200000002</v>
      </c>
      <c r="W79" s="137">
        <v>0.99493869199999996</v>
      </c>
      <c r="X79" s="137">
        <v>0.99371536500000002</v>
      </c>
      <c r="Y79" s="137">
        <v>0.99524595500000002</v>
      </c>
      <c r="Z79" s="137">
        <v>0.995544494</v>
      </c>
      <c r="AA79" s="137">
        <v>0.99636238099999996</v>
      </c>
      <c r="AB79" s="77">
        <v>0.99718881599999998</v>
      </c>
    </row>
    <row r="80" spans="1:29" s="14" customFormat="1" x14ac:dyDescent="0.25">
      <c r="B80" s="20"/>
      <c r="C80" s="21"/>
      <c r="D80" s="22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3"/>
    </row>
    <row r="81" spans="1:31" s="14" customFormat="1" x14ac:dyDescent="0.25">
      <c r="A81" s="19"/>
      <c r="B81" s="20"/>
      <c r="C81" s="21"/>
      <c r="D81" s="22"/>
      <c r="E81" s="302"/>
      <c r="F81" s="302"/>
      <c r="G81" s="302"/>
      <c r="H81" s="302"/>
      <c r="I81" s="302"/>
      <c r="J81" s="302"/>
      <c r="K81" s="302"/>
      <c r="L81" s="302"/>
      <c r="M81" s="302"/>
      <c r="N81" s="302"/>
      <c r="O81" s="302"/>
      <c r="P81" s="302"/>
      <c r="Q81" s="302"/>
      <c r="R81" s="302"/>
      <c r="S81" s="302"/>
      <c r="T81" s="302"/>
      <c r="U81" s="302"/>
      <c r="V81" s="302"/>
      <c r="W81" s="302"/>
      <c r="X81" s="302"/>
      <c r="Y81" s="302"/>
      <c r="Z81" s="302"/>
      <c r="AA81" s="302"/>
      <c r="AB81" s="302"/>
    </row>
    <row r="82" spans="1:31" s="14" customFormat="1" x14ac:dyDescent="0.25">
      <c r="A82" s="24"/>
      <c r="B82" s="20"/>
      <c r="C82" s="21"/>
      <c r="D82" s="2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31" s="14" customFormat="1" x14ac:dyDescent="0.25">
      <c r="A83" s="19"/>
      <c r="B83" s="20"/>
      <c r="C83" s="21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</row>
    <row r="84" spans="1:31" x14ac:dyDescent="0.25">
      <c r="A84" s="344"/>
      <c r="B84" s="345"/>
      <c r="C84" s="345"/>
      <c r="D84" s="345"/>
      <c r="E84" s="345"/>
      <c r="F84" s="345"/>
      <c r="G84" s="345"/>
      <c r="H84" s="345"/>
      <c r="I84" s="345"/>
      <c r="J84" s="345"/>
      <c r="K84" s="345"/>
      <c r="L84" s="345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D84" s="1"/>
      <c r="AE84" s="1"/>
    </row>
    <row r="86" spans="1:31" ht="17.25" customHeight="1" x14ac:dyDescent="0.25"/>
    <row r="87" spans="1:31" x14ac:dyDescent="0.25"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</row>
    <row r="88" spans="1:31" x14ac:dyDescent="0.25">
      <c r="A88" s="15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1:31" x14ac:dyDescent="0.25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</row>
    <row r="90" spans="1:31" x14ac:dyDescent="0.25">
      <c r="A90" s="15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</row>
    <row r="91" spans="1:31" x14ac:dyDescent="0.25">
      <c r="A91" s="15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</row>
    <row r="92" spans="1:31" x14ac:dyDescent="0.25">
      <c r="A92" s="15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</row>
    <row r="93" spans="1:31" x14ac:dyDescent="0.25">
      <c r="A93" s="15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</row>
    <row r="94" spans="1:31" x14ac:dyDescent="0.25">
      <c r="A94" s="15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</row>
    <row r="95" spans="1:31" x14ac:dyDescent="0.25">
      <c r="A95" s="15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</row>
    <row r="96" spans="1:31" x14ac:dyDescent="0.25">
      <c r="A96" s="15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</row>
    <row r="97" spans="1:28" x14ac:dyDescent="0.25">
      <c r="A97" s="15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</row>
    <row r="98" spans="1:28" x14ac:dyDescent="0.25">
      <c r="A98" s="15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</row>
    <row r="99" spans="1:28" x14ac:dyDescent="0.25">
      <c r="A99" s="15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</row>
    <row r="100" spans="1:28" x14ac:dyDescent="0.25">
      <c r="A100" s="15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</row>
    <row r="101" spans="1:28" x14ac:dyDescent="0.25">
      <c r="A101" s="15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</row>
    <row r="102" spans="1:28" x14ac:dyDescent="0.25">
      <c r="A102" s="15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</row>
    <row r="103" spans="1:28" x14ac:dyDescent="0.25">
      <c r="A103" s="15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</row>
    <row r="104" spans="1:28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</row>
    <row r="105" spans="1:28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</row>
    <row r="106" spans="1:28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</row>
    <row r="107" spans="1:28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x14ac:dyDescent="0.25">
      <c r="A108" s="15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  <row r="109" spans="1:28" x14ac:dyDescent="0.25">
      <c r="A109" s="15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</row>
    <row r="110" spans="1:28" x14ac:dyDescent="0.25">
      <c r="A110" s="15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</row>
    <row r="111" spans="1:28" x14ac:dyDescent="0.25">
      <c r="A111" s="15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</row>
    <row r="112" spans="1:28" x14ac:dyDescent="0.25">
      <c r="A112" s="15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</row>
    <row r="113" spans="1:28" x14ac:dyDescent="0.25">
      <c r="A113" s="15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</row>
    <row r="114" spans="1:28" x14ac:dyDescent="0.25">
      <c r="A114" s="15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</row>
    <row r="115" spans="1:28" x14ac:dyDescent="0.25">
      <c r="A115" s="15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</row>
    <row r="116" spans="1:28" x14ac:dyDescent="0.25">
      <c r="A116" s="15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</row>
    <row r="117" spans="1:28" x14ac:dyDescent="0.25">
      <c r="A117" s="15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</row>
    <row r="118" spans="1:28" x14ac:dyDescent="0.25">
      <c r="A118" s="15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</row>
    <row r="119" spans="1:28" x14ac:dyDescent="0.25">
      <c r="A119" s="15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</row>
    <row r="120" spans="1:28" x14ac:dyDescent="0.25">
      <c r="A120" s="15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</row>
    <row r="121" spans="1:28" x14ac:dyDescent="0.25">
      <c r="A121" s="15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</row>
    <row r="122" spans="1:28" x14ac:dyDescent="0.25">
      <c r="A122" s="15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</row>
    <row r="123" spans="1:28" x14ac:dyDescent="0.25">
      <c r="A123" s="15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</row>
    <row r="124" spans="1:28" x14ac:dyDescent="0.25">
      <c r="A124" s="15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</row>
    <row r="125" spans="1:28" x14ac:dyDescent="0.25">
      <c r="A125" s="15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</row>
    <row r="126" spans="1:28" x14ac:dyDescent="0.25">
      <c r="A126" s="15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</row>
    <row r="127" spans="1:28" x14ac:dyDescent="0.25">
      <c r="A127" s="15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</row>
    <row r="128" spans="1:28" x14ac:dyDescent="0.25">
      <c r="A128" s="15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</row>
    <row r="129" spans="1:28" x14ac:dyDescent="0.25">
      <c r="A129" s="15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</row>
    <row r="130" spans="1:28" x14ac:dyDescent="0.25">
      <c r="A130" s="15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</row>
    <row r="131" spans="1:28" x14ac:dyDescent="0.25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</row>
    <row r="132" spans="1:28" x14ac:dyDescent="0.25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</row>
    <row r="133" spans="1:28" x14ac:dyDescent="0.25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</row>
    <row r="134" spans="1:28" x14ac:dyDescent="0.25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</row>
    <row r="135" spans="1:28" x14ac:dyDescent="0.25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</row>
    <row r="136" spans="1:28" x14ac:dyDescent="0.25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</row>
    <row r="137" spans="1:28" x14ac:dyDescent="0.25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</row>
    <row r="138" spans="1:28" x14ac:dyDescent="0.25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</row>
    <row r="139" spans="1:28" x14ac:dyDescent="0.25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</row>
    <row r="140" spans="1:28" x14ac:dyDescent="0.25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</row>
    <row r="141" spans="1:28" x14ac:dyDescent="0.25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</row>
    <row r="142" spans="1:28" x14ac:dyDescent="0.25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</row>
    <row r="143" spans="1:28" x14ac:dyDescent="0.25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</row>
    <row r="144" spans="1:28" x14ac:dyDescent="0.25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</row>
    <row r="145" spans="2:28" x14ac:dyDescent="0.25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</row>
    <row r="146" spans="2:28" x14ac:dyDescent="0.25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</row>
    <row r="147" spans="2:28" x14ac:dyDescent="0.25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</row>
    <row r="148" spans="2:28" x14ac:dyDescent="0.25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</row>
    <row r="149" spans="2:28" x14ac:dyDescent="0.25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2:28" x14ac:dyDescent="0.25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</row>
    <row r="151" spans="2:28" x14ac:dyDescent="0.25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</row>
  </sheetData>
  <mergeCells count="34">
    <mergeCell ref="A84:L84"/>
    <mergeCell ref="W23:X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Y23:Z23"/>
    <mergeCell ref="AA3:AB3"/>
    <mergeCell ref="Y3:Z3"/>
    <mergeCell ref="AA23:AB23"/>
    <mergeCell ref="A22:A24"/>
    <mergeCell ref="B22:C23"/>
    <mergeCell ref="D22:D24"/>
    <mergeCell ref="E22:AB22"/>
    <mergeCell ref="Q3:R3"/>
    <mergeCell ref="S3:T3"/>
    <mergeCell ref="U3:V3"/>
    <mergeCell ref="W3:X3"/>
    <mergeCell ref="E3:F3"/>
    <mergeCell ref="G3:H3"/>
    <mergeCell ref="A1:AB1"/>
    <mergeCell ref="A2:A4"/>
    <mergeCell ref="B2:C3"/>
    <mergeCell ref="D2:D4"/>
    <mergeCell ref="E2:AB2"/>
    <mergeCell ref="I3:J3"/>
    <mergeCell ref="K3:L3"/>
    <mergeCell ref="M3:N3"/>
    <mergeCell ref="O3:P3"/>
  </mergeCells>
  <phoneticPr fontId="43" type="noConversion"/>
  <pageMargins left="0.75" right="0.75" top="1" bottom="1" header="0.5" footer="0.5"/>
  <pageSetup paperSize="8" scale="4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E168"/>
  <sheetViews>
    <sheetView tabSelected="1" zoomScale="70" zoomScaleNormal="70" workbookViewId="0">
      <pane xSplit="1" ySplit="4" topLeftCell="B30" activePane="bottomRight" state="frozen"/>
      <selection activeCell="C67" sqref="C67"/>
      <selection pane="topRight" activeCell="C67" sqref="C67"/>
      <selection pane="bottomLeft" activeCell="C67" sqref="C67"/>
      <selection pane="bottomRight" activeCell="AE37" sqref="AE37"/>
    </sheetView>
  </sheetViews>
  <sheetFormatPr defaultRowHeight="15" x14ac:dyDescent="0.25"/>
  <cols>
    <col min="1" max="1" width="39.28515625" style="1" customWidth="1"/>
    <col min="2" max="3" width="14.7109375" style="1" customWidth="1"/>
    <col min="4" max="4" width="25.7109375" style="1" customWidth="1"/>
    <col min="5" max="26" width="9.140625" style="1"/>
    <col min="27" max="28" width="9.7109375" style="1" customWidth="1"/>
    <col min="29" max="29" width="9.140625" style="1"/>
    <col min="30" max="30" width="10.140625" style="1" customWidth="1"/>
    <col min="31" max="16384" width="9.140625" style="1"/>
  </cols>
  <sheetData>
    <row r="1" spans="1:31" ht="15.75" thickBot="1" x14ac:dyDescent="0.3">
      <c r="A1" s="324" t="s">
        <v>305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6"/>
      <c r="AD1" s="17"/>
    </row>
    <row r="2" spans="1:31" ht="15" customHeight="1" thickBot="1" x14ac:dyDescent="0.3">
      <c r="A2" s="327" t="s">
        <v>58</v>
      </c>
      <c r="B2" s="346" t="s">
        <v>37</v>
      </c>
      <c r="C2" s="347"/>
      <c r="D2" s="332" t="s">
        <v>38</v>
      </c>
      <c r="E2" s="331" t="s">
        <v>39</v>
      </c>
      <c r="F2" s="331"/>
      <c r="G2" s="331"/>
      <c r="H2" s="33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2"/>
    </row>
    <row r="3" spans="1:31" ht="15" customHeight="1" thickBot="1" x14ac:dyDescent="0.3">
      <c r="A3" s="328"/>
      <c r="B3" s="348"/>
      <c r="C3" s="349"/>
      <c r="D3" s="333"/>
      <c r="E3" s="350" t="s">
        <v>289</v>
      </c>
      <c r="F3" s="323"/>
      <c r="G3" s="311" t="s">
        <v>290</v>
      </c>
      <c r="H3" s="311"/>
      <c r="I3" s="311" t="s">
        <v>291</v>
      </c>
      <c r="J3" s="311"/>
      <c r="K3" s="311" t="s">
        <v>292</v>
      </c>
      <c r="L3" s="312"/>
      <c r="M3" s="311" t="s">
        <v>293</v>
      </c>
      <c r="N3" s="312"/>
      <c r="O3" s="311" t="s">
        <v>294</v>
      </c>
      <c r="P3" s="312"/>
      <c r="Q3" s="311" t="s">
        <v>295</v>
      </c>
      <c r="R3" s="312"/>
      <c r="S3" s="311" t="s">
        <v>296</v>
      </c>
      <c r="T3" s="312"/>
      <c r="U3" s="311" t="s">
        <v>297</v>
      </c>
      <c r="V3" s="312"/>
      <c r="W3" s="311" t="s">
        <v>298</v>
      </c>
      <c r="X3" s="312"/>
      <c r="Y3" s="311" t="s">
        <v>299</v>
      </c>
      <c r="Z3" s="312"/>
      <c r="AA3" s="311" t="s">
        <v>300</v>
      </c>
      <c r="AB3" s="312"/>
    </row>
    <row r="4" spans="1:31" ht="15.75" thickBot="1" x14ac:dyDescent="0.3">
      <c r="A4" s="329"/>
      <c r="B4" s="241" t="s">
        <v>64</v>
      </c>
      <c r="C4" s="241" t="s">
        <v>65</v>
      </c>
      <c r="D4" s="334"/>
      <c r="E4" s="286" t="s">
        <v>35</v>
      </c>
      <c r="F4" s="189" t="s">
        <v>36</v>
      </c>
      <c r="G4" s="189" t="s">
        <v>35</v>
      </c>
      <c r="H4" s="189" t="s">
        <v>36</v>
      </c>
      <c r="I4" s="189" t="s">
        <v>35</v>
      </c>
      <c r="J4" s="189" t="s">
        <v>36</v>
      </c>
      <c r="K4" s="189" t="s">
        <v>35</v>
      </c>
      <c r="L4" s="189" t="s">
        <v>36</v>
      </c>
      <c r="M4" s="189" t="s">
        <v>35</v>
      </c>
      <c r="N4" s="189" t="s">
        <v>36</v>
      </c>
      <c r="O4" s="189" t="s">
        <v>35</v>
      </c>
      <c r="P4" s="189" t="s">
        <v>36</v>
      </c>
      <c r="Q4" s="189" t="s">
        <v>35</v>
      </c>
      <c r="R4" s="189" t="s">
        <v>36</v>
      </c>
      <c r="S4" s="189" t="s">
        <v>35</v>
      </c>
      <c r="T4" s="189" t="s">
        <v>36</v>
      </c>
      <c r="U4" s="189" t="s">
        <v>35</v>
      </c>
      <c r="V4" s="189" t="s">
        <v>36</v>
      </c>
      <c r="W4" s="189" t="s">
        <v>35</v>
      </c>
      <c r="X4" s="189" t="s">
        <v>36</v>
      </c>
      <c r="Y4" s="189" t="s">
        <v>35</v>
      </c>
      <c r="Z4" s="189" t="s">
        <v>36</v>
      </c>
      <c r="AA4" s="189" t="s">
        <v>35</v>
      </c>
      <c r="AB4" s="189" t="s">
        <v>36</v>
      </c>
    </row>
    <row r="5" spans="1:31" s="53" customFormat="1" x14ac:dyDescent="0.25">
      <c r="A5" s="250" t="s">
        <v>1</v>
      </c>
      <c r="B5" s="258" t="s">
        <v>41</v>
      </c>
      <c r="C5" s="291" t="s">
        <v>101</v>
      </c>
      <c r="D5" s="157" t="s">
        <v>42</v>
      </c>
      <c r="E5" s="51">
        <v>1</v>
      </c>
      <c r="F5" s="43">
        <v>1</v>
      </c>
      <c r="G5" s="43">
        <v>1</v>
      </c>
      <c r="H5" s="43">
        <v>1</v>
      </c>
      <c r="I5" s="43">
        <v>1</v>
      </c>
      <c r="J5" s="43">
        <v>1</v>
      </c>
      <c r="K5" s="43">
        <v>1</v>
      </c>
      <c r="L5" s="43">
        <v>1</v>
      </c>
      <c r="M5" s="43">
        <v>1</v>
      </c>
      <c r="N5" s="43">
        <v>1</v>
      </c>
      <c r="O5" s="43">
        <v>1</v>
      </c>
      <c r="P5" s="43">
        <v>1</v>
      </c>
      <c r="Q5" s="43">
        <v>1</v>
      </c>
      <c r="R5" s="43">
        <v>1</v>
      </c>
      <c r="S5" s="43">
        <v>1</v>
      </c>
      <c r="T5" s="43">
        <v>1</v>
      </c>
      <c r="U5" s="43">
        <v>1</v>
      </c>
      <c r="V5" s="43">
        <v>1</v>
      </c>
      <c r="W5" s="43">
        <v>1</v>
      </c>
      <c r="X5" s="43">
        <v>1</v>
      </c>
      <c r="Y5" s="43">
        <v>1</v>
      </c>
      <c r="Z5" s="43">
        <v>1</v>
      </c>
      <c r="AA5" s="43">
        <v>1</v>
      </c>
      <c r="AB5" s="52">
        <v>1</v>
      </c>
      <c r="AD5" s="48"/>
    </row>
    <row r="6" spans="1:31" s="53" customFormat="1" x14ac:dyDescent="0.25">
      <c r="A6" s="251" t="s">
        <v>84</v>
      </c>
      <c r="B6" s="259" t="s">
        <v>43</v>
      </c>
      <c r="C6" s="292" t="s">
        <v>77</v>
      </c>
      <c r="D6" s="216" t="s">
        <v>42</v>
      </c>
      <c r="E6" s="54">
        <v>1</v>
      </c>
      <c r="F6" s="44">
        <v>1</v>
      </c>
      <c r="G6" s="44">
        <v>1</v>
      </c>
      <c r="H6" s="44">
        <v>1</v>
      </c>
      <c r="I6" s="44">
        <v>1</v>
      </c>
      <c r="J6" s="44">
        <v>1</v>
      </c>
      <c r="K6" s="44">
        <v>1</v>
      </c>
      <c r="L6" s="44">
        <v>1</v>
      </c>
      <c r="M6" s="44">
        <v>1</v>
      </c>
      <c r="N6" s="44">
        <v>1</v>
      </c>
      <c r="O6" s="44">
        <v>1</v>
      </c>
      <c r="P6" s="44">
        <v>1</v>
      </c>
      <c r="Q6" s="44">
        <v>1</v>
      </c>
      <c r="R6" s="44">
        <v>1</v>
      </c>
      <c r="S6" s="44">
        <v>1</v>
      </c>
      <c r="T6" s="44">
        <v>1</v>
      </c>
      <c r="U6" s="44">
        <v>1</v>
      </c>
      <c r="V6" s="44">
        <v>1</v>
      </c>
      <c r="W6" s="44">
        <v>1</v>
      </c>
      <c r="X6" s="44">
        <v>1</v>
      </c>
      <c r="Y6" s="44">
        <v>1</v>
      </c>
      <c r="Z6" s="44">
        <v>1</v>
      </c>
      <c r="AA6" s="44">
        <v>1</v>
      </c>
      <c r="AB6" s="45">
        <v>1</v>
      </c>
      <c r="AD6" s="48"/>
    </row>
    <row r="7" spans="1:31" s="53" customFormat="1" x14ac:dyDescent="0.25">
      <c r="A7" s="251" t="s">
        <v>1</v>
      </c>
      <c r="B7" s="259" t="s">
        <v>112</v>
      </c>
      <c r="C7" s="292" t="s">
        <v>113</v>
      </c>
      <c r="D7" s="216" t="s">
        <v>44</v>
      </c>
      <c r="E7" s="54">
        <v>1</v>
      </c>
      <c r="F7" s="44">
        <v>1</v>
      </c>
      <c r="G7" s="44">
        <v>1</v>
      </c>
      <c r="H7" s="44">
        <v>1</v>
      </c>
      <c r="I7" s="44">
        <v>1</v>
      </c>
      <c r="J7" s="44">
        <v>1</v>
      </c>
      <c r="K7" s="44">
        <v>1</v>
      </c>
      <c r="L7" s="44">
        <v>1</v>
      </c>
      <c r="M7" s="44">
        <v>1</v>
      </c>
      <c r="N7" s="44">
        <v>1</v>
      </c>
      <c r="O7" s="44">
        <v>1</v>
      </c>
      <c r="P7" s="44">
        <v>1</v>
      </c>
      <c r="Q7" s="44">
        <v>1</v>
      </c>
      <c r="R7" s="44">
        <v>1</v>
      </c>
      <c r="S7" s="44">
        <v>1</v>
      </c>
      <c r="T7" s="44">
        <v>1</v>
      </c>
      <c r="U7" s="44">
        <v>1</v>
      </c>
      <c r="V7" s="44">
        <v>1</v>
      </c>
      <c r="W7" s="44">
        <v>1</v>
      </c>
      <c r="X7" s="44">
        <v>1</v>
      </c>
      <c r="Y7" s="44">
        <v>1</v>
      </c>
      <c r="Z7" s="44">
        <v>1</v>
      </c>
      <c r="AA7" s="44">
        <v>1</v>
      </c>
      <c r="AB7" s="45">
        <v>1</v>
      </c>
      <c r="AD7" s="48"/>
      <c r="AE7" s="55"/>
    </row>
    <row r="8" spans="1:31" s="53" customFormat="1" x14ac:dyDescent="0.25">
      <c r="A8" s="251" t="s">
        <v>1</v>
      </c>
      <c r="B8" s="259" t="s">
        <v>114</v>
      </c>
      <c r="C8" s="292" t="s">
        <v>115</v>
      </c>
      <c r="D8" s="216" t="s">
        <v>44</v>
      </c>
      <c r="E8" s="54">
        <v>1</v>
      </c>
      <c r="F8" s="44">
        <v>1</v>
      </c>
      <c r="G8" s="44">
        <v>1</v>
      </c>
      <c r="H8" s="44">
        <v>1</v>
      </c>
      <c r="I8" s="44">
        <v>1</v>
      </c>
      <c r="J8" s="44">
        <v>1</v>
      </c>
      <c r="K8" s="44">
        <v>1</v>
      </c>
      <c r="L8" s="44">
        <v>1</v>
      </c>
      <c r="M8" s="44">
        <v>1</v>
      </c>
      <c r="N8" s="44">
        <v>1</v>
      </c>
      <c r="O8" s="44">
        <v>1</v>
      </c>
      <c r="P8" s="44">
        <v>1</v>
      </c>
      <c r="Q8" s="44">
        <v>1</v>
      </c>
      <c r="R8" s="44">
        <v>1</v>
      </c>
      <c r="S8" s="44">
        <v>1</v>
      </c>
      <c r="T8" s="44">
        <v>1</v>
      </c>
      <c r="U8" s="44">
        <v>1</v>
      </c>
      <c r="V8" s="44">
        <v>1</v>
      </c>
      <c r="W8" s="44">
        <v>1</v>
      </c>
      <c r="X8" s="44">
        <v>1</v>
      </c>
      <c r="Y8" s="44">
        <v>1</v>
      </c>
      <c r="Z8" s="44">
        <v>1</v>
      </c>
      <c r="AA8" s="44">
        <v>1</v>
      </c>
      <c r="AB8" s="45">
        <v>1</v>
      </c>
      <c r="AD8" s="48"/>
      <c r="AE8" s="55"/>
    </row>
    <row r="9" spans="1:31" s="53" customFormat="1" x14ac:dyDescent="0.25">
      <c r="A9" s="251" t="s">
        <v>1</v>
      </c>
      <c r="B9" s="259" t="s">
        <v>45</v>
      </c>
      <c r="C9" s="127" t="s">
        <v>66</v>
      </c>
      <c r="D9" s="216" t="s">
        <v>44</v>
      </c>
      <c r="E9" s="54">
        <v>1</v>
      </c>
      <c r="F9" s="44">
        <v>1</v>
      </c>
      <c r="G9" s="44">
        <v>1</v>
      </c>
      <c r="H9" s="44">
        <v>1</v>
      </c>
      <c r="I9" s="44">
        <v>1</v>
      </c>
      <c r="J9" s="44">
        <v>1</v>
      </c>
      <c r="K9" s="44">
        <v>1</v>
      </c>
      <c r="L9" s="44">
        <v>1</v>
      </c>
      <c r="M9" s="44">
        <v>1</v>
      </c>
      <c r="N9" s="44">
        <v>1</v>
      </c>
      <c r="O9" s="44">
        <v>1</v>
      </c>
      <c r="P9" s="44">
        <v>1</v>
      </c>
      <c r="Q9" s="44">
        <v>1</v>
      </c>
      <c r="R9" s="44">
        <v>1</v>
      </c>
      <c r="S9" s="44">
        <v>1</v>
      </c>
      <c r="T9" s="44">
        <v>1</v>
      </c>
      <c r="U9" s="44">
        <v>1</v>
      </c>
      <c r="V9" s="44">
        <v>1</v>
      </c>
      <c r="W9" s="44">
        <v>1</v>
      </c>
      <c r="X9" s="44">
        <v>1</v>
      </c>
      <c r="Y9" s="44">
        <v>1</v>
      </c>
      <c r="Z9" s="44">
        <v>1</v>
      </c>
      <c r="AA9" s="44">
        <v>1</v>
      </c>
      <c r="AB9" s="45">
        <v>1</v>
      </c>
      <c r="AD9" s="48"/>
      <c r="AE9" s="55"/>
    </row>
    <row r="10" spans="1:31" s="53" customFormat="1" x14ac:dyDescent="0.25">
      <c r="A10" s="251" t="s">
        <v>46</v>
      </c>
      <c r="B10" s="259" t="s">
        <v>78</v>
      </c>
      <c r="C10" s="292" t="s">
        <v>67</v>
      </c>
      <c r="D10" s="216" t="s">
        <v>42</v>
      </c>
      <c r="E10" s="54">
        <v>1</v>
      </c>
      <c r="F10" s="44">
        <v>1</v>
      </c>
      <c r="G10" s="44">
        <v>1</v>
      </c>
      <c r="H10" s="44">
        <v>1</v>
      </c>
      <c r="I10" s="44">
        <v>1</v>
      </c>
      <c r="J10" s="44">
        <v>1</v>
      </c>
      <c r="K10" s="44">
        <v>1</v>
      </c>
      <c r="L10" s="44">
        <v>1</v>
      </c>
      <c r="M10" s="44">
        <v>1</v>
      </c>
      <c r="N10" s="44">
        <v>1</v>
      </c>
      <c r="O10" s="44">
        <v>1</v>
      </c>
      <c r="P10" s="44">
        <v>1</v>
      </c>
      <c r="Q10" s="44">
        <v>1</v>
      </c>
      <c r="R10" s="44">
        <v>1</v>
      </c>
      <c r="S10" s="44">
        <v>1</v>
      </c>
      <c r="T10" s="44">
        <v>1</v>
      </c>
      <c r="U10" s="44">
        <v>1</v>
      </c>
      <c r="V10" s="44">
        <v>1</v>
      </c>
      <c r="W10" s="44">
        <v>1</v>
      </c>
      <c r="X10" s="44">
        <v>1</v>
      </c>
      <c r="Y10" s="44">
        <v>1</v>
      </c>
      <c r="Z10" s="44">
        <v>1</v>
      </c>
      <c r="AA10" s="44">
        <v>1</v>
      </c>
      <c r="AB10" s="45">
        <v>1</v>
      </c>
      <c r="AD10" s="48"/>
      <c r="AE10" s="55"/>
    </row>
    <row r="11" spans="1:31" s="53" customFormat="1" x14ac:dyDescent="0.25">
      <c r="A11" s="251" t="s">
        <v>47</v>
      </c>
      <c r="B11" s="259" t="s">
        <v>48</v>
      </c>
      <c r="C11" s="292" t="s">
        <v>68</v>
      </c>
      <c r="D11" s="216" t="s">
        <v>49</v>
      </c>
      <c r="E11" s="54">
        <v>1</v>
      </c>
      <c r="F11" s="44">
        <v>1</v>
      </c>
      <c r="G11" s="44">
        <v>1</v>
      </c>
      <c r="H11" s="44">
        <v>1</v>
      </c>
      <c r="I11" s="44">
        <v>1</v>
      </c>
      <c r="J11" s="44">
        <v>1</v>
      </c>
      <c r="K11" s="44">
        <v>1</v>
      </c>
      <c r="L11" s="44">
        <v>1</v>
      </c>
      <c r="M11" s="44">
        <v>1</v>
      </c>
      <c r="N11" s="44">
        <v>1</v>
      </c>
      <c r="O11" s="44">
        <v>1</v>
      </c>
      <c r="P11" s="44">
        <v>1</v>
      </c>
      <c r="Q11" s="44">
        <v>1</v>
      </c>
      <c r="R11" s="44">
        <v>1</v>
      </c>
      <c r="S11" s="44">
        <v>1</v>
      </c>
      <c r="T11" s="44">
        <v>1</v>
      </c>
      <c r="U11" s="44">
        <v>1</v>
      </c>
      <c r="V11" s="44">
        <v>1</v>
      </c>
      <c r="W11" s="44">
        <v>1</v>
      </c>
      <c r="X11" s="44">
        <v>1</v>
      </c>
      <c r="Y11" s="44">
        <v>1</v>
      </c>
      <c r="Z11" s="44">
        <v>1</v>
      </c>
      <c r="AA11" s="44">
        <v>1</v>
      </c>
      <c r="AB11" s="45">
        <v>1</v>
      </c>
      <c r="AD11" s="48"/>
      <c r="AE11" s="55"/>
    </row>
    <row r="12" spans="1:31" s="53" customFormat="1" x14ac:dyDescent="0.25">
      <c r="A12" s="251" t="s">
        <v>47</v>
      </c>
      <c r="B12" s="259" t="s">
        <v>50</v>
      </c>
      <c r="C12" s="292" t="s">
        <v>118</v>
      </c>
      <c r="D12" s="216" t="s">
        <v>63</v>
      </c>
      <c r="E12" s="54">
        <v>1</v>
      </c>
      <c r="F12" s="44">
        <v>1</v>
      </c>
      <c r="G12" s="44">
        <v>1</v>
      </c>
      <c r="H12" s="44">
        <v>1</v>
      </c>
      <c r="I12" s="44">
        <v>1</v>
      </c>
      <c r="J12" s="44">
        <v>1</v>
      </c>
      <c r="K12" s="44">
        <v>1</v>
      </c>
      <c r="L12" s="44">
        <v>1</v>
      </c>
      <c r="M12" s="44">
        <v>1</v>
      </c>
      <c r="N12" s="44">
        <v>1</v>
      </c>
      <c r="O12" s="44">
        <v>1</v>
      </c>
      <c r="P12" s="44">
        <v>1</v>
      </c>
      <c r="Q12" s="44">
        <v>1</v>
      </c>
      <c r="R12" s="44">
        <v>1</v>
      </c>
      <c r="S12" s="44">
        <v>1</v>
      </c>
      <c r="T12" s="44">
        <v>1</v>
      </c>
      <c r="U12" s="44">
        <v>1</v>
      </c>
      <c r="V12" s="44">
        <v>1</v>
      </c>
      <c r="W12" s="44">
        <v>1</v>
      </c>
      <c r="X12" s="44">
        <v>1</v>
      </c>
      <c r="Y12" s="44">
        <v>1</v>
      </c>
      <c r="Z12" s="44">
        <v>1</v>
      </c>
      <c r="AA12" s="44">
        <v>1</v>
      </c>
      <c r="AB12" s="45">
        <v>1</v>
      </c>
      <c r="AD12" s="48"/>
      <c r="AE12" s="55"/>
    </row>
    <row r="13" spans="1:31" s="53" customFormat="1" x14ac:dyDescent="0.25">
      <c r="A13" s="251" t="s">
        <v>20</v>
      </c>
      <c r="B13" s="259" t="s">
        <v>51</v>
      </c>
      <c r="C13" s="292" t="s">
        <v>102</v>
      </c>
      <c r="D13" s="216" t="s">
        <v>52</v>
      </c>
      <c r="E13" s="54">
        <v>1</v>
      </c>
      <c r="F13" s="44">
        <v>1</v>
      </c>
      <c r="G13" s="44">
        <v>1</v>
      </c>
      <c r="H13" s="44">
        <v>1</v>
      </c>
      <c r="I13" s="44">
        <v>1</v>
      </c>
      <c r="J13" s="44">
        <v>1</v>
      </c>
      <c r="K13" s="44">
        <v>1</v>
      </c>
      <c r="L13" s="44">
        <v>1</v>
      </c>
      <c r="M13" s="44">
        <v>1</v>
      </c>
      <c r="N13" s="44">
        <v>1</v>
      </c>
      <c r="O13" s="44">
        <v>1</v>
      </c>
      <c r="P13" s="44">
        <v>1</v>
      </c>
      <c r="Q13" s="44">
        <v>1</v>
      </c>
      <c r="R13" s="44">
        <v>1</v>
      </c>
      <c r="S13" s="44">
        <v>1</v>
      </c>
      <c r="T13" s="44">
        <v>1</v>
      </c>
      <c r="U13" s="44">
        <v>1</v>
      </c>
      <c r="V13" s="44">
        <v>1</v>
      </c>
      <c r="W13" s="44">
        <v>1</v>
      </c>
      <c r="X13" s="44">
        <v>1</v>
      </c>
      <c r="Y13" s="44">
        <v>1</v>
      </c>
      <c r="Z13" s="44">
        <v>1</v>
      </c>
      <c r="AA13" s="44">
        <v>1</v>
      </c>
      <c r="AB13" s="45">
        <v>1</v>
      </c>
      <c r="AD13" s="48"/>
      <c r="AE13" s="55"/>
    </row>
    <row r="14" spans="1:31" s="53" customFormat="1" x14ac:dyDescent="0.25">
      <c r="A14" s="251" t="s">
        <v>20</v>
      </c>
      <c r="B14" s="259" t="s">
        <v>53</v>
      </c>
      <c r="C14" s="127" t="s">
        <v>103</v>
      </c>
      <c r="D14" s="216" t="s">
        <v>52</v>
      </c>
      <c r="E14" s="54">
        <v>1</v>
      </c>
      <c r="F14" s="44">
        <v>1</v>
      </c>
      <c r="G14" s="44">
        <v>1</v>
      </c>
      <c r="H14" s="44">
        <v>1</v>
      </c>
      <c r="I14" s="44">
        <v>1</v>
      </c>
      <c r="J14" s="44">
        <v>1</v>
      </c>
      <c r="K14" s="44">
        <v>1</v>
      </c>
      <c r="L14" s="44">
        <v>1</v>
      </c>
      <c r="M14" s="44">
        <v>1</v>
      </c>
      <c r="N14" s="44">
        <v>1</v>
      </c>
      <c r="O14" s="44">
        <v>1</v>
      </c>
      <c r="P14" s="44">
        <v>1</v>
      </c>
      <c r="Q14" s="44">
        <v>1</v>
      </c>
      <c r="R14" s="44">
        <v>1</v>
      </c>
      <c r="S14" s="44">
        <v>1</v>
      </c>
      <c r="T14" s="44">
        <v>1</v>
      </c>
      <c r="U14" s="44">
        <v>1</v>
      </c>
      <c r="V14" s="44">
        <v>1</v>
      </c>
      <c r="W14" s="44">
        <v>1</v>
      </c>
      <c r="X14" s="44">
        <v>1</v>
      </c>
      <c r="Y14" s="44">
        <v>1</v>
      </c>
      <c r="Z14" s="44">
        <v>1</v>
      </c>
      <c r="AA14" s="44">
        <v>1</v>
      </c>
      <c r="AB14" s="45">
        <v>1</v>
      </c>
      <c r="AD14" s="48"/>
      <c r="AE14" s="55"/>
    </row>
    <row r="15" spans="1:31" s="53" customFormat="1" x14ac:dyDescent="0.25">
      <c r="A15" s="251" t="s">
        <v>54</v>
      </c>
      <c r="B15" s="259" t="s">
        <v>55</v>
      </c>
      <c r="C15" s="127" t="s">
        <v>104</v>
      </c>
      <c r="D15" s="216" t="s">
        <v>52</v>
      </c>
      <c r="E15" s="54">
        <v>1</v>
      </c>
      <c r="F15" s="44">
        <v>1</v>
      </c>
      <c r="G15" s="44">
        <v>1</v>
      </c>
      <c r="H15" s="44">
        <v>1</v>
      </c>
      <c r="I15" s="44">
        <v>1</v>
      </c>
      <c r="J15" s="44">
        <v>1</v>
      </c>
      <c r="K15" s="44">
        <v>1</v>
      </c>
      <c r="L15" s="44">
        <v>1</v>
      </c>
      <c r="M15" s="44">
        <v>1</v>
      </c>
      <c r="N15" s="44">
        <v>1</v>
      </c>
      <c r="O15" s="44">
        <v>1</v>
      </c>
      <c r="P15" s="44">
        <v>1</v>
      </c>
      <c r="Q15" s="44">
        <v>1</v>
      </c>
      <c r="R15" s="44">
        <v>1</v>
      </c>
      <c r="S15" s="44">
        <v>1</v>
      </c>
      <c r="T15" s="44">
        <v>1</v>
      </c>
      <c r="U15" s="44">
        <v>1</v>
      </c>
      <c r="V15" s="44">
        <v>1</v>
      </c>
      <c r="W15" s="44">
        <v>1</v>
      </c>
      <c r="X15" s="44">
        <v>1</v>
      </c>
      <c r="Y15" s="44">
        <v>1</v>
      </c>
      <c r="Z15" s="44">
        <v>1</v>
      </c>
      <c r="AA15" s="44">
        <v>1</v>
      </c>
      <c r="AB15" s="45">
        <v>1</v>
      </c>
      <c r="AD15" s="48"/>
      <c r="AE15" s="55"/>
    </row>
    <row r="16" spans="1:31" s="53" customFormat="1" x14ac:dyDescent="0.25">
      <c r="A16" s="251" t="s">
        <v>54</v>
      </c>
      <c r="B16" s="259" t="s">
        <v>56</v>
      </c>
      <c r="C16" s="127" t="s">
        <v>105</v>
      </c>
      <c r="D16" s="216" t="s">
        <v>52</v>
      </c>
      <c r="E16" s="54">
        <v>1</v>
      </c>
      <c r="F16" s="44">
        <v>1</v>
      </c>
      <c r="G16" s="44">
        <v>1</v>
      </c>
      <c r="H16" s="44">
        <v>1</v>
      </c>
      <c r="I16" s="44">
        <v>1</v>
      </c>
      <c r="J16" s="44">
        <v>1</v>
      </c>
      <c r="K16" s="44">
        <v>1</v>
      </c>
      <c r="L16" s="44">
        <v>1</v>
      </c>
      <c r="M16" s="44">
        <v>1</v>
      </c>
      <c r="N16" s="44">
        <v>1</v>
      </c>
      <c r="O16" s="44">
        <v>1</v>
      </c>
      <c r="P16" s="44">
        <v>1</v>
      </c>
      <c r="Q16" s="44">
        <v>1</v>
      </c>
      <c r="R16" s="44">
        <v>1</v>
      </c>
      <c r="S16" s="44">
        <v>1</v>
      </c>
      <c r="T16" s="44">
        <v>1</v>
      </c>
      <c r="U16" s="44">
        <v>1</v>
      </c>
      <c r="V16" s="44">
        <v>1</v>
      </c>
      <c r="W16" s="44">
        <v>1</v>
      </c>
      <c r="X16" s="44">
        <v>1</v>
      </c>
      <c r="Y16" s="44">
        <v>1</v>
      </c>
      <c r="Z16" s="44">
        <v>1</v>
      </c>
      <c r="AA16" s="44">
        <v>1</v>
      </c>
      <c r="AB16" s="45">
        <v>1</v>
      </c>
      <c r="AD16" s="48"/>
      <c r="AE16" s="55"/>
    </row>
    <row r="17" spans="1:31" s="53" customFormat="1" x14ac:dyDescent="0.25">
      <c r="A17" s="251" t="s">
        <v>54</v>
      </c>
      <c r="B17" s="259" t="s">
        <v>85</v>
      </c>
      <c r="C17" s="127" t="s">
        <v>87</v>
      </c>
      <c r="D17" s="216" t="s">
        <v>52</v>
      </c>
      <c r="E17" s="54">
        <v>1</v>
      </c>
      <c r="F17" s="44">
        <v>1</v>
      </c>
      <c r="G17" s="44">
        <v>1</v>
      </c>
      <c r="H17" s="44">
        <v>1</v>
      </c>
      <c r="I17" s="44">
        <v>1</v>
      </c>
      <c r="J17" s="44">
        <v>1</v>
      </c>
      <c r="K17" s="44">
        <v>1</v>
      </c>
      <c r="L17" s="44">
        <v>1</v>
      </c>
      <c r="M17" s="44">
        <v>1</v>
      </c>
      <c r="N17" s="44">
        <v>1</v>
      </c>
      <c r="O17" s="44">
        <v>1</v>
      </c>
      <c r="P17" s="44">
        <v>1</v>
      </c>
      <c r="Q17" s="44">
        <v>1</v>
      </c>
      <c r="R17" s="44">
        <v>1</v>
      </c>
      <c r="S17" s="44">
        <v>1</v>
      </c>
      <c r="T17" s="44">
        <v>1</v>
      </c>
      <c r="U17" s="44">
        <v>1</v>
      </c>
      <c r="V17" s="44">
        <v>1</v>
      </c>
      <c r="W17" s="44">
        <v>1</v>
      </c>
      <c r="X17" s="44">
        <v>1</v>
      </c>
      <c r="Y17" s="44">
        <v>1</v>
      </c>
      <c r="Z17" s="44">
        <v>1</v>
      </c>
      <c r="AA17" s="44">
        <v>1</v>
      </c>
      <c r="AB17" s="45">
        <v>1</v>
      </c>
      <c r="AD17" s="48"/>
      <c r="AE17" s="55"/>
    </row>
    <row r="18" spans="1:31" s="53" customFormat="1" x14ac:dyDescent="0.25">
      <c r="A18" s="251" t="s">
        <v>54</v>
      </c>
      <c r="B18" s="259" t="s">
        <v>86</v>
      </c>
      <c r="C18" s="127" t="s">
        <v>88</v>
      </c>
      <c r="D18" s="216" t="s">
        <v>52</v>
      </c>
      <c r="E18" s="54">
        <v>1</v>
      </c>
      <c r="F18" s="44">
        <v>1</v>
      </c>
      <c r="G18" s="44">
        <v>1</v>
      </c>
      <c r="H18" s="44">
        <v>1</v>
      </c>
      <c r="I18" s="44">
        <v>1</v>
      </c>
      <c r="J18" s="44">
        <v>1</v>
      </c>
      <c r="K18" s="44">
        <v>1</v>
      </c>
      <c r="L18" s="44">
        <v>1</v>
      </c>
      <c r="M18" s="44">
        <v>1</v>
      </c>
      <c r="N18" s="44">
        <v>1</v>
      </c>
      <c r="O18" s="44">
        <v>1</v>
      </c>
      <c r="P18" s="44">
        <v>1</v>
      </c>
      <c r="Q18" s="44">
        <v>1</v>
      </c>
      <c r="R18" s="44">
        <v>1</v>
      </c>
      <c r="S18" s="44">
        <v>1</v>
      </c>
      <c r="T18" s="44">
        <v>1</v>
      </c>
      <c r="U18" s="44">
        <v>1</v>
      </c>
      <c r="V18" s="44">
        <v>1</v>
      </c>
      <c r="W18" s="44">
        <v>1</v>
      </c>
      <c r="X18" s="44">
        <v>1</v>
      </c>
      <c r="Y18" s="44">
        <v>1</v>
      </c>
      <c r="Z18" s="44">
        <v>1</v>
      </c>
      <c r="AA18" s="44">
        <v>1</v>
      </c>
      <c r="AB18" s="45">
        <v>1</v>
      </c>
      <c r="AD18" s="48"/>
      <c r="AE18" s="55"/>
    </row>
    <row r="19" spans="1:31" s="60" customFormat="1" x14ac:dyDescent="0.25">
      <c r="A19" s="253" t="s">
        <v>252</v>
      </c>
      <c r="B19" s="260" t="s">
        <v>269</v>
      </c>
      <c r="C19" s="260" t="s">
        <v>270</v>
      </c>
      <c r="D19" s="289" t="s">
        <v>271</v>
      </c>
      <c r="E19" s="54">
        <v>1</v>
      </c>
      <c r="F19" s="44">
        <v>1</v>
      </c>
      <c r="G19" s="44">
        <v>1</v>
      </c>
      <c r="H19" s="44">
        <v>1</v>
      </c>
      <c r="I19" s="44">
        <v>1</v>
      </c>
      <c r="J19" s="44">
        <v>1</v>
      </c>
      <c r="K19" s="44">
        <v>1</v>
      </c>
      <c r="L19" s="44">
        <v>1</v>
      </c>
      <c r="M19" s="44">
        <v>1</v>
      </c>
      <c r="N19" s="44">
        <v>1</v>
      </c>
      <c r="O19" s="44">
        <v>1</v>
      </c>
      <c r="P19" s="44">
        <v>1</v>
      </c>
      <c r="Q19" s="44">
        <v>1</v>
      </c>
      <c r="R19" s="44">
        <v>1</v>
      </c>
      <c r="S19" s="44">
        <v>1</v>
      </c>
      <c r="T19" s="44">
        <v>1</v>
      </c>
      <c r="U19" s="44">
        <v>1</v>
      </c>
      <c r="V19" s="44">
        <v>1</v>
      </c>
      <c r="W19" s="44">
        <v>1</v>
      </c>
      <c r="X19" s="44">
        <v>1</v>
      </c>
      <c r="Y19" s="44">
        <v>1</v>
      </c>
      <c r="Z19" s="44">
        <v>1</v>
      </c>
      <c r="AA19" s="44">
        <v>1</v>
      </c>
      <c r="AB19" s="45">
        <v>1</v>
      </c>
      <c r="AD19" s="63"/>
      <c r="AE19" s="61"/>
    </row>
    <row r="20" spans="1:31" s="53" customFormat="1" ht="15.75" thickBot="1" x14ac:dyDescent="0.3">
      <c r="A20" s="254" t="s">
        <v>75</v>
      </c>
      <c r="B20" s="261" t="s">
        <v>57</v>
      </c>
      <c r="C20" s="163" t="s">
        <v>69</v>
      </c>
      <c r="D20" s="290" t="s">
        <v>76</v>
      </c>
      <c r="E20" s="56">
        <v>1</v>
      </c>
      <c r="F20" s="46">
        <v>1</v>
      </c>
      <c r="G20" s="46">
        <v>1</v>
      </c>
      <c r="H20" s="46">
        <v>1</v>
      </c>
      <c r="I20" s="46">
        <v>1</v>
      </c>
      <c r="J20" s="46">
        <v>1</v>
      </c>
      <c r="K20" s="46">
        <v>1</v>
      </c>
      <c r="L20" s="46">
        <v>1</v>
      </c>
      <c r="M20" s="46">
        <v>1</v>
      </c>
      <c r="N20" s="46">
        <v>1</v>
      </c>
      <c r="O20" s="46">
        <v>1</v>
      </c>
      <c r="P20" s="46">
        <v>1</v>
      </c>
      <c r="Q20" s="46">
        <v>1</v>
      </c>
      <c r="R20" s="46">
        <v>1</v>
      </c>
      <c r="S20" s="46">
        <v>1</v>
      </c>
      <c r="T20" s="46">
        <v>1</v>
      </c>
      <c r="U20" s="46">
        <v>1</v>
      </c>
      <c r="V20" s="46">
        <v>1</v>
      </c>
      <c r="W20" s="46">
        <v>1</v>
      </c>
      <c r="X20" s="46">
        <v>1</v>
      </c>
      <c r="Y20" s="46">
        <v>1</v>
      </c>
      <c r="Z20" s="46">
        <v>1</v>
      </c>
      <c r="AA20" s="46">
        <v>1</v>
      </c>
      <c r="AB20" s="47">
        <v>1</v>
      </c>
      <c r="AD20" s="48"/>
      <c r="AE20" s="55"/>
    </row>
    <row r="21" spans="1:31" ht="15.75" thickBot="1" x14ac:dyDescent="0.3">
      <c r="A21" s="2"/>
      <c r="B21" s="6"/>
      <c r="C21" s="6"/>
      <c r="D21" s="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5"/>
      <c r="AD21"/>
      <c r="AE21" s="3"/>
    </row>
    <row r="22" spans="1:31" ht="15.75" thickBot="1" x14ac:dyDescent="0.3">
      <c r="A22" s="327" t="s">
        <v>62</v>
      </c>
      <c r="B22" s="346" t="s">
        <v>37</v>
      </c>
      <c r="C22" s="347"/>
      <c r="D22" s="332" t="s">
        <v>40</v>
      </c>
      <c r="E22" s="336" t="s">
        <v>39</v>
      </c>
      <c r="F22" s="336"/>
      <c r="G22" s="336"/>
      <c r="H22" s="336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8"/>
      <c r="AD22"/>
      <c r="AE22" s="3"/>
    </row>
    <row r="23" spans="1:31" ht="15" customHeight="1" thickBot="1" x14ac:dyDescent="0.3">
      <c r="A23" s="328"/>
      <c r="B23" s="348"/>
      <c r="C23" s="349"/>
      <c r="D23" s="333"/>
      <c r="E23" s="350" t="s">
        <v>289</v>
      </c>
      <c r="F23" s="323"/>
      <c r="G23" s="311" t="s">
        <v>290</v>
      </c>
      <c r="H23" s="311"/>
      <c r="I23" s="311" t="s">
        <v>291</v>
      </c>
      <c r="J23" s="311"/>
      <c r="K23" s="311" t="s">
        <v>292</v>
      </c>
      <c r="L23" s="312"/>
      <c r="M23" s="311" t="s">
        <v>293</v>
      </c>
      <c r="N23" s="312"/>
      <c r="O23" s="311" t="s">
        <v>294</v>
      </c>
      <c r="P23" s="312"/>
      <c r="Q23" s="311" t="s">
        <v>295</v>
      </c>
      <c r="R23" s="312"/>
      <c r="S23" s="311" t="s">
        <v>296</v>
      </c>
      <c r="T23" s="312"/>
      <c r="U23" s="311" t="s">
        <v>297</v>
      </c>
      <c r="V23" s="312"/>
      <c r="W23" s="311" t="s">
        <v>298</v>
      </c>
      <c r="X23" s="312"/>
      <c r="Y23" s="311" t="s">
        <v>299</v>
      </c>
      <c r="Z23" s="312"/>
      <c r="AA23" s="311" t="s">
        <v>300</v>
      </c>
      <c r="AB23" s="312"/>
      <c r="AD23"/>
      <c r="AE23" s="3"/>
    </row>
    <row r="24" spans="1:31" ht="15.75" thickBot="1" x14ac:dyDescent="0.3">
      <c r="A24" s="329"/>
      <c r="B24" s="287" t="s">
        <v>64</v>
      </c>
      <c r="C24" s="288" t="s">
        <v>65</v>
      </c>
      <c r="D24" s="334"/>
      <c r="E24" s="286" t="s">
        <v>35</v>
      </c>
      <c r="F24" s="189" t="s">
        <v>36</v>
      </c>
      <c r="G24" s="189" t="s">
        <v>35</v>
      </c>
      <c r="H24" s="189" t="s">
        <v>36</v>
      </c>
      <c r="I24" s="189" t="s">
        <v>35</v>
      </c>
      <c r="J24" s="189" t="s">
        <v>36</v>
      </c>
      <c r="K24" s="189" t="s">
        <v>35</v>
      </c>
      <c r="L24" s="189" t="s">
        <v>36</v>
      </c>
      <c r="M24" s="189" t="s">
        <v>35</v>
      </c>
      <c r="N24" s="189" t="s">
        <v>36</v>
      </c>
      <c r="O24" s="189" t="s">
        <v>35</v>
      </c>
      <c r="P24" s="189" t="s">
        <v>36</v>
      </c>
      <c r="Q24" s="189" t="s">
        <v>35</v>
      </c>
      <c r="R24" s="189" t="s">
        <v>36</v>
      </c>
      <c r="S24" s="189" t="s">
        <v>35</v>
      </c>
      <c r="T24" s="189" t="s">
        <v>36</v>
      </c>
      <c r="U24" s="189" t="s">
        <v>35</v>
      </c>
      <c r="V24" s="189" t="s">
        <v>36</v>
      </c>
      <c r="W24" s="189" t="s">
        <v>35</v>
      </c>
      <c r="X24" s="189" t="s">
        <v>36</v>
      </c>
      <c r="Y24" s="189" t="s">
        <v>35</v>
      </c>
      <c r="Z24" s="189" t="s">
        <v>36</v>
      </c>
      <c r="AA24" s="189" t="s">
        <v>35</v>
      </c>
      <c r="AB24" s="189" t="s">
        <v>36</v>
      </c>
      <c r="AD24"/>
      <c r="AE24" s="3"/>
    </row>
    <row r="25" spans="1:31" s="53" customFormat="1" x14ac:dyDescent="0.25">
      <c r="A25" s="279" t="s">
        <v>122</v>
      </c>
      <c r="B25" s="284" t="s">
        <v>162</v>
      </c>
      <c r="C25" s="307" t="s">
        <v>314</v>
      </c>
      <c r="D25" s="255" t="s">
        <v>148</v>
      </c>
      <c r="E25" s="39">
        <v>1</v>
      </c>
      <c r="F25" s="40">
        <v>1</v>
      </c>
      <c r="G25" s="40">
        <v>1</v>
      </c>
      <c r="H25" s="40">
        <v>1</v>
      </c>
      <c r="I25" s="40">
        <v>1</v>
      </c>
      <c r="J25" s="40">
        <v>1</v>
      </c>
      <c r="K25" s="40">
        <v>1</v>
      </c>
      <c r="L25" s="40">
        <v>1</v>
      </c>
      <c r="M25" s="40">
        <v>1</v>
      </c>
      <c r="N25" s="40">
        <v>1</v>
      </c>
      <c r="O25" s="40">
        <v>1</v>
      </c>
      <c r="P25" s="40">
        <v>1</v>
      </c>
      <c r="Q25" s="40">
        <v>1</v>
      </c>
      <c r="R25" s="40">
        <v>1</v>
      </c>
      <c r="S25" s="40">
        <v>1</v>
      </c>
      <c r="T25" s="40">
        <v>1</v>
      </c>
      <c r="U25" s="40">
        <v>1</v>
      </c>
      <c r="V25" s="40">
        <v>1</v>
      </c>
      <c r="W25" s="40">
        <v>1</v>
      </c>
      <c r="X25" s="40">
        <v>1</v>
      </c>
      <c r="Y25" s="40">
        <v>1</v>
      </c>
      <c r="Z25" s="40">
        <v>1</v>
      </c>
      <c r="AA25" s="40">
        <v>1</v>
      </c>
      <c r="AB25" s="41">
        <v>1</v>
      </c>
      <c r="AD25" s="48"/>
      <c r="AE25" s="55"/>
    </row>
    <row r="26" spans="1:31" s="53" customFormat="1" x14ac:dyDescent="0.25">
      <c r="A26" s="265" t="s">
        <v>123</v>
      </c>
      <c r="B26" s="305" t="s">
        <v>162</v>
      </c>
      <c r="C26" s="140" t="s">
        <v>79</v>
      </c>
      <c r="D26" s="218" t="s">
        <v>148</v>
      </c>
      <c r="E26" s="59">
        <v>1.012</v>
      </c>
      <c r="F26" s="44">
        <v>1.012</v>
      </c>
      <c r="G26" s="44">
        <v>1.012</v>
      </c>
      <c r="H26" s="44">
        <v>1.012</v>
      </c>
      <c r="I26" s="44">
        <v>1.012</v>
      </c>
      <c r="J26" s="44">
        <v>1.012</v>
      </c>
      <c r="K26" s="44">
        <v>1.012</v>
      </c>
      <c r="L26" s="44">
        <v>1.012</v>
      </c>
      <c r="M26" s="44">
        <v>1.012</v>
      </c>
      <c r="N26" s="44">
        <v>1.012</v>
      </c>
      <c r="O26" s="44">
        <v>1.012</v>
      </c>
      <c r="P26" s="44">
        <v>1.012</v>
      </c>
      <c r="Q26" s="44">
        <v>1.012</v>
      </c>
      <c r="R26" s="44">
        <v>1.012</v>
      </c>
      <c r="S26" s="44">
        <v>1.012</v>
      </c>
      <c r="T26" s="44">
        <v>1.012</v>
      </c>
      <c r="U26" s="44">
        <v>1.012</v>
      </c>
      <c r="V26" s="44">
        <v>1.012</v>
      </c>
      <c r="W26" s="44">
        <v>1.012</v>
      </c>
      <c r="X26" s="44">
        <v>1.012</v>
      </c>
      <c r="Y26" s="44">
        <v>1.012</v>
      </c>
      <c r="Z26" s="44">
        <v>1.012</v>
      </c>
      <c r="AA26" s="44">
        <v>1.012</v>
      </c>
      <c r="AB26" s="45">
        <v>1.012</v>
      </c>
      <c r="AD26" s="48"/>
      <c r="AE26" s="55"/>
    </row>
    <row r="27" spans="1:31" s="53" customFormat="1" x14ac:dyDescent="0.25">
      <c r="A27" s="265" t="s">
        <v>124</v>
      </c>
      <c r="B27" s="285" t="s">
        <v>162</v>
      </c>
      <c r="C27" s="127" t="s">
        <v>70</v>
      </c>
      <c r="D27" s="218" t="s">
        <v>149</v>
      </c>
      <c r="E27" s="59">
        <v>1</v>
      </c>
      <c r="F27" s="44">
        <v>1</v>
      </c>
      <c r="G27" s="44">
        <v>1</v>
      </c>
      <c r="H27" s="44">
        <v>1</v>
      </c>
      <c r="I27" s="44">
        <v>1</v>
      </c>
      <c r="J27" s="44">
        <v>1</v>
      </c>
      <c r="K27" s="44">
        <v>1</v>
      </c>
      <c r="L27" s="44">
        <v>1</v>
      </c>
      <c r="M27" s="44">
        <v>1</v>
      </c>
      <c r="N27" s="44">
        <v>1</v>
      </c>
      <c r="O27" s="44">
        <v>1</v>
      </c>
      <c r="P27" s="44">
        <v>1</v>
      </c>
      <c r="Q27" s="44">
        <v>1</v>
      </c>
      <c r="R27" s="44">
        <v>1</v>
      </c>
      <c r="S27" s="44">
        <v>1</v>
      </c>
      <c r="T27" s="44">
        <v>1</v>
      </c>
      <c r="U27" s="44">
        <v>1</v>
      </c>
      <c r="V27" s="44">
        <v>1</v>
      </c>
      <c r="W27" s="44">
        <v>1</v>
      </c>
      <c r="X27" s="44">
        <v>1</v>
      </c>
      <c r="Y27" s="44">
        <v>1</v>
      </c>
      <c r="Z27" s="44">
        <v>1</v>
      </c>
      <c r="AA27" s="44">
        <v>1</v>
      </c>
      <c r="AB27" s="45">
        <v>1</v>
      </c>
      <c r="AD27" s="48"/>
      <c r="AE27" s="55"/>
    </row>
    <row r="28" spans="1:31" s="53" customFormat="1" x14ac:dyDescent="0.25">
      <c r="A28" s="265" t="s">
        <v>125</v>
      </c>
      <c r="B28" s="306" t="s">
        <v>162</v>
      </c>
      <c r="C28" s="90" t="s">
        <v>91</v>
      </c>
      <c r="D28" s="218" t="s">
        <v>150</v>
      </c>
      <c r="E28" s="59">
        <v>1.012</v>
      </c>
      <c r="F28" s="44">
        <v>1.012</v>
      </c>
      <c r="G28" s="44">
        <v>1.012</v>
      </c>
      <c r="H28" s="44">
        <v>1.012</v>
      </c>
      <c r="I28" s="44">
        <v>1.012</v>
      </c>
      <c r="J28" s="44">
        <v>1.012</v>
      </c>
      <c r="K28" s="44">
        <v>1.012</v>
      </c>
      <c r="L28" s="44">
        <v>1.012</v>
      </c>
      <c r="M28" s="44">
        <v>1.012</v>
      </c>
      <c r="N28" s="44">
        <v>1.012</v>
      </c>
      <c r="O28" s="44">
        <v>1.012</v>
      </c>
      <c r="P28" s="44">
        <v>1.012</v>
      </c>
      <c r="Q28" s="44">
        <v>1.012</v>
      </c>
      <c r="R28" s="44">
        <v>1.012</v>
      </c>
      <c r="S28" s="44">
        <v>1.012</v>
      </c>
      <c r="T28" s="44">
        <v>1.012</v>
      </c>
      <c r="U28" s="44">
        <v>1.012</v>
      </c>
      <c r="V28" s="44">
        <v>1.012</v>
      </c>
      <c r="W28" s="44">
        <v>1.012</v>
      </c>
      <c r="X28" s="44">
        <v>1.012</v>
      </c>
      <c r="Y28" s="44">
        <v>1.012</v>
      </c>
      <c r="Z28" s="44">
        <v>1.012</v>
      </c>
      <c r="AA28" s="44">
        <v>1.012</v>
      </c>
      <c r="AB28" s="45">
        <v>1.012</v>
      </c>
      <c r="AD28" s="48"/>
      <c r="AE28" s="55"/>
    </row>
    <row r="29" spans="1:31" s="53" customFormat="1" x14ac:dyDescent="0.25">
      <c r="A29" s="265" t="s">
        <v>126</v>
      </c>
      <c r="B29" s="285" t="s">
        <v>162</v>
      </c>
      <c r="C29" s="127" t="s">
        <v>90</v>
      </c>
      <c r="D29" s="218" t="s">
        <v>151</v>
      </c>
      <c r="E29" s="59">
        <v>1.012</v>
      </c>
      <c r="F29" s="44">
        <v>1.012</v>
      </c>
      <c r="G29" s="44">
        <v>1.012</v>
      </c>
      <c r="H29" s="44">
        <v>1.012</v>
      </c>
      <c r="I29" s="44">
        <v>1.012</v>
      </c>
      <c r="J29" s="44">
        <v>1.012</v>
      </c>
      <c r="K29" s="44">
        <v>1.012</v>
      </c>
      <c r="L29" s="44">
        <v>1.012</v>
      </c>
      <c r="M29" s="44">
        <v>1.012</v>
      </c>
      <c r="N29" s="44">
        <v>1.012</v>
      </c>
      <c r="O29" s="44">
        <v>1.012</v>
      </c>
      <c r="P29" s="44">
        <v>1.012</v>
      </c>
      <c r="Q29" s="44">
        <v>1.012</v>
      </c>
      <c r="R29" s="44">
        <v>1.012</v>
      </c>
      <c r="S29" s="44">
        <v>1.012</v>
      </c>
      <c r="T29" s="44">
        <v>1.012</v>
      </c>
      <c r="U29" s="44">
        <v>1.012</v>
      </c>
      <c r="V29" s="44">
        <v>1.012</v>
      </c>
      <c r="W29" s="44">
        <v>1.012</v>
      </c>
      <c r="X29" s="44">
        <v>1.012</v>
      </c>
      <c r="Y29" s="44">
        <v>1.012</v>
      </c>
      <c r="Z29" s="44">
        <v>1.012</v>
      </c>
      <c r="AA29" s="44">
        <v>1.012</v>
      </c>
      <c r="AB29" s="45">
        <v>1.012</v>
      </c>
      <c r="AD29" s="48"/>
      <c r="AE29" s="55"/>
    </row>
    <row r="30" spans="1:31" s="60" customFormat="1" x14ac:dyDescent="0.25">
      <c r="A30" s="265" t="s">
        <v>127</v>
      </c>
      <c r="B30" s="285" t="s">
        <v>162</v>
      </c>
      <c r="C30" s="228" t="s">
        <v>168</v>
      </c>
      <c r="D30" s="218" t="s">
        <v>151</v>
      </c>
      <c r="E30" s="59">
        <v>1.012</v>
      </c>
      <c r="F30" s="44">
        <v>1.012</v>
      </c>
      <c r="G30" s="44">
        <v>1.012</v>
      </c>
      <c r="H30" s="44">
        <v>1.012</v>
      </c>
      <c r="I30" s="44">
        <v>1.012</v>
      </c>
      <c r="J30" s="44">
        <v>1.012</v>
      </c>
      <c r="K30" s="44">
        <v>1.012</v>
      </c>
      <c r="L30" s="44">
        <v>1.012</v>
      </c>
      <c r="M30" s="44">
        <v>1.012</v>
      </c>
      <c r="N30" s="44">
        <v>1.012</v>
      </c>
      <c r="O30" s="44">
        <v>1.012</v>
      </c>
      <c r="P30" s="44">
        <v>1.012</v>
      </c>
      <c r="Q30" s="44">
        <v>1.012</v>
      </c>
      <c r="R30" s="44">
        <v>1.012</v>
      </c>
      <c r="S30" s="44">
        <v>1.012</v>
      </c>
      <c r="T30" s="44">
        <v>1.012</v>
      </c>
      <c r="U30" s="44">
        <v>1.012</v>
      </c>
      <c r="V30" s="44">
        <v>1.012</v>
      </c>
      <c r="W30" s="44">
        <v>1.012</v>
      </c>
      <c r="X30" s="44">
        <v>1.012</v>
      </c>
      <c r="Y30" s="44">
        <v>1.012</v>
      </c>
      <c r="Z30" s="44">
        <v>1.012</v>
      </c>
      <c r="AA30" s="44">
        <v>1.012</v>
      </c>
      <c r="AB30" s="45">
        <v>1.012</v>
      </c>
      <c r="AD30" s="63"/>
      <c r="AE30" s="61"/>
    </row>
    <row r="31" spans="1:31" s="53" customFormat="1" x14ac:dyDescent="0.25">
      <c r="A31" s="265" t="s">
        <v>128</v>
      </c>
      <c r="B31" s="285" t="s">
        <v>162</v>
      </c>
      <c r="C31" s="308" t="s">
        <v>315</v>
      </c>
      <c r="D31" s="218" t="s">
        <v>151</v>
      </c>
      <c r="E31" s="59">
        <v>1</v>
      </c>
      <c r="F31" s="44">
        <v>1</v>
      </c>
      <c r="G31" s="44">
        <v>1</v>
      </c>
      <c r="H31" s="44">
        <v>1</v>
      </c>
      <c r="I31" s="44">
        <v>1</v>
      </c>
      <c r="J31" s="44">
        <v>1</v>
      </c>
      <c r="K31" s="44">
        <v>1</v>
      </c>
      <c r="L31" s="44">
        <v>1</v>
      </c>
      <c r="M31" s="44">
        <v>1</v>
      </c>
      <c r="N31" s="44">
        <v>1</v>
      </c>
      <c r="O31" s="44">
        <v>1</v>
      </c>
      <c r="P31" s="44">
        <v>1</v>
      </c>
      <c r="Q31" s="44">
        <v>1</v>
      </c>
      <c r="R31" s="44">
        <v>1</v>
      </c>
      <c r="S31" s="44">
        <v>1</v>
      </c>
      <c r="T31" s="44">
        <v>1</v>
      </c>
      <c r="U31" s="44">
        <v>1</v>
      </c>
      <c r="V31" s="44">
        <v>1</v>
      </c>
      <c r="W31" s="44">
        <v>1</v>
      </c>
      <c r="X31" s="44">
        <v>1</v>
      </c>
      <c r="Y31" s="44">
        <v>1</v>
      </c>
      <c r="Z31" s="44">
        <v>1</v>
      </c>
      <c r="AA31" s="44">
        <v>1</v>
      </c>
      <c r="AB31" s="45">
        <v>1</v>
      </c>
      <c r="AD31" s="48"/>
      <c r="AE31" s="55"/>
    </row>
    <row r="32" spans="1:31" s="53" customFormat="1" x14ac:dyDescent="0.25">
      <c r="A32" s="265" t="s">
        <v>129</v>
      </c>
      <c r="B32" s="127" t="s">
        <v>162</v>
      </c>
      <c r="C32" s="127" t="s">
        <v>80</v>
      </c>
      <c r="D32" s="218" t="s">
        <v>152</v>
      </c>
      <c r="E32" s="59">
        <v>1.012</v>
      </c>
      <c r="F32" s="44">
        <v>1.012</v>
      </c>
      <c r="G32" s="44">
        <v>1.012</v>
      </c>
      <c r="H32" s="44">
        <v>1.012</v>
      </c>
      <c r="I32" s="44">
        <v>1.012</v>
      </c>
      <c r="J32" s="44">
        <v>1.012</v>
      </c>
      <c r="K32" s="44">
        <v>1.012</v>
      </c>
      <c r="L32" s="44">
        <v>1.012</v>
      </c>
      <c r="M32" s="44">
        <v>1.012</v>
      </c>
      <c r="N32" s="44">
        <v>1.012</v>
      </c>
      <c r="O32" s="44">
        <v>1.012</v>
      </c>
      <c r="P32" s="44">
        <v>1.012</v>
      </c>
      <c r="Q32" s="44">
        <v>1.012</v>
      </c>
      <c r="R32" s="44">
        <v>1.012</v>
      </c>
      <c r="S32" s="44">
        <v>1.012</v>
      </c>
      <c r="T32" s="44">
        <v>1.012</v>
      </c>
      <c r="U32" s="44">
        <v>1.012</v>
      </c>
      <c r="V32" s="44">
        <v>1.012</v>
      </c>
      <c r="W32" s="44">
        <v>1.012</v>
      </c>
      <c r="X32" s="44">
        <v>1.012</v>
      </c>
      <c r="Y32" s="44">
        <v>1.012</v>
      </c>
      <c r="Z32" s="44">
        <v>1.012</v>
      </c>
      <c r="AA32" s="44">
        <v>1.012</v>
      </c>
      <c r="AB32" s="45">
        <v>1.012</v>
      </c>
      <c r="AD32" s="48"/>
      <c r="AE32" s="55"/>
    </row>
    <row r="33" spans="1:31" s="53" customFormat="1" x14ac:dyDescent="0.25">
      <c r="A33" s="265" t="s">
        <v>164</v>
      </c>
      <c r="B33" s="127" t="s">
        <v>162</v>
      </c>
      <c r="C33" s="127" t="s">
        <v>108</v>
      </c>
      <c r="D33" s="218" t="s">
        <v>152</v>
      </c>
      <c r="E33" s="59">
        <v>1</v>
      </c>
      <c r="F33" s="44">
        <v>1</v>
      </c>
      <c r="G33" s="44">
        <v>1</v>
      </c>
      <c r="H33" s="44">
        <v>1</v>
      </c>
      <c r="I33" s="44">
        <v>1</v>
      </c>
      <c r="J33" s="44">
        <v>1</v>
      </c>
      <c r="K33" s="44">
        <v>1</v>
      </c>
      <c r="L33" s="44">
        <v>1</v>
      </c>
      <c r="M33" s="44">
        <v>1</v>
      </c>
      <c r="N33" s="44">
        <v>1</v>
      </c>
      <c r="O33" s="44">
        <v>1</v>
      </c>
      <c r="P33" s="44">
        <v>1</v>
      </c>
      <c r="Q33" s="44">
        <v>1</v>
      </c>
      <c r="R33" s="44">
        <v>1</v>
      </c>
      <c r="S33" s="44">
        <v>1</v>
      </c>
      <c r="T33" s="44">
        <v>1</v>
      </c>
      <c r="U33" s="44">
        <v>1</v>
      </c>
      <c r="V33" s="44">
        <v>1</v>
      </c>
      <c r="W33" s="44">
        <v>1</v>
      </c>
      <c r="X33" s="44">
        <v>1</v>
      </c>
      <c r="Y33" s="44">
        <v>1</v>
      </c>
      <c r="Z33" s="44">
        <v>1</v>
      </c>
      <c r="AA33" s="44">
        <v>1</v>
      </c>
      <c r="AB33" s="45">
        <v>1</v>
      </c>
      <c r="AD33" s="48"/>
      <c r="AE33" s="55"/>
    </row>
    <row r="34" spans="1:31" s="53" customFormat="1" x14ac:dyDescent="0.25">
      <c r="A34" s="265" t="s">
        <v>130</v>
      </c>
      <c r="B34" s="127" t="s">
        <v>162</v>
      </c>
      <c r="C34" s="127" t="s">
        <v>71</v>
      </c>
      <c r="D34" s="218" t="s">
        <v>151</v>
      </c>
      <c r="E34" s="59">
        <v>1.012</v>
      </c>
      <c r="F34" s="44">
        <v>1.012</v>
      </c>
      <c r="G34" s="44">
        <v>1.012</v>
      </c>
      <c r="H34" s="44">
        <v>1.012</v>
      </c>
      <c r="I34" s="44">
        <v>1.012</v>
      </c>
      <c r="J34" s="44">
        <v>1.012</v>
      </c>
      <c r="K34" s="44">
        <v>1.012</v>
      </c>
      <c r="L34" s="44">
        <v>1.012</v>
      </c>
      <c r="M34" s="44">
        <v>1.012</v>
      </c>
      <c r="N34" s="44">
        <v>1.012</v>
      </c>
      <c r="O34" s="44">
        <v>1.012</v>
      </c>
      <c r="P34" s="44">
        <v>1.012</v>
      </c>
      <c r="Q34" s="44">
        <v>1.012</v>
      </c>
      <c r="R34" s="44">
        <v>1.012</v>
      </c>
      <c r="S34" s="44">
        <v>1.012</v>
      </c>
      <c r="T34" s="44">
        <v>1.012</v>
      </c>
      <c r="U34" s="44">
        <v>1.012</v>
      </c>
      <c r="V34" s="44">
        <v>1.012</v>
      </c>
      <c r="W34" s="44">
        <v>1.012</v>
      </c>
      <c r="X34" s="44">
        <v>1.012</v>
      </c>
      <c r="Y34" s="44">
        <v>1.012</v>
      </c>
      <c r="Z34" s="44">
        <v>1.012</v>
      </c>
      <c r="AA34" s="44">
        <v>1.012</v>
      </c>
      <c r="AB34" s="45">
        <v>1.012</v>
      </c>
      <c r="AD34" s="48"/>
      <c r="AE34" s="55"/>
    </row>
    <row r="35" spans="1:31" s="53" customFormat="1" x14ac:dyDescent="0.25">
      <c r="A35" s="265" t="s">
        <v>131</v>
      </c>
      <c r="B35" s="127" t="s">
        <v>162</v>
      </c>
      <c r="C35" s="127" t="s">
        <v>81</v>
      </c>
      <c r="D35" s="218" t="s">
        <v>151</v>
      </c>
      <c r="E35" s="59">
        <v>1.012</v>
      </c>
      <c r="F35" s="44">
        <v>1.012</v>
      </c>
      <c r="G35" s="44">
        <v>1.012</v>
      </c>
      <c r="H35" s="44">
        <v>1.012</v>
      </c>
      <c r="I35" s="44">
        <v>1.012</v>
      </c>
      <c r="J35" s="44">
        <v>1.012</v>
      </c>
      <c r="K35" s="44">
        <v>1.012</v>
      </c>
      <c r="L35" s="44">
        <v>1.012</v>
      </c>
      <c r="M35" s="44">
        <v>1.012</v>
      </c>
      <c r="N35" s="44">
        <v>1.012</v>
      </c>
      <c r="O35" s="44">
        <v>1.012</v>
      </c>
      <c r="P35" s="44">
        <v>1.012</v>
      </c>
      <c r="Q35" s="44">
        <v>1.012</v>
      </c>
      <c r="R35" s="44">
        <v>1.012</v>
      </c>
      <c r="S35" s="44">
        <v>1.012</v>
      </c>
      <c r="T35" s="44">
        <v>1.012</v>
      </c>
      <c r="U35" s="44">
        <v>1.012</v>
      </c>
      <c r="V35" s="44">
        <v>1.012</v>
      </c>
      <c r="W35" s="44">
        <v>1.012</v>
      </c>
      <c r="X35" s="44">
        <v>1.012</v>
      </c>
      <c r="Y35" s="44">
        <v>1.012</v>
      </c>
      <c r="Z35" s="44">
        <v>1.012</v>
      </c>
      <c r="AA35" s="44">
        <v>1.012</v>
      </c>
      <c r="AB35" s="45">
        <v>1.012</v>
      </c>
      <c r="AD35" s="48"/>
      <c r="AE35" s="55"/>
    </row>
    <row r="36" spans="1:31" s="53" customFormat="1" x14ac:dyDescent="0.25">
      <c r="A36" s="265" t="s">
        <v>132</v>
      </c>
      <c r="B36" s="127" t="s">
        <v>162</v>
      </c>
      <c r="C36" s="127" t="s">
        <v>82</v>
      </c>
      <c r="D36" s="218" t="s">
        <v>153</v>
      </c>
      <c r="E36" s="59">
        <v>1.012</v>
      </c>
      <c r="F36" s="44">
        <v>1.012</v>
      </c>
      <c r="G36" s="44">
        <v>1.012</v>
      </c>
      <c r="H36" s="44">
        <v>1.012</v>
      </c>
      <c r="I36" s="44">
        <v>1.012</v>
      </c>
      <c r="J36" s="44">
        <v>1.012</v>
      </c>
      <c r="K36" s="44">
        <v>1.012</v>
      </c>
      <c r="L36" s="44">
        <v>1.012</v>
      </c>
      <c r="M36" s="44">
        <v>1.012</v>
      </c>
      <c r="N36" s="44">
        <v>1.012</v>
      </c>
      <c r="O36" s="44">
        <v>1.012</v>
      </c>
      <c r="P36" s="44">
        <v>1.012</v>
      </c>
      <c r="Q36" s="44">
        <v>1.012</v>
      </c>
      <c r="R36" s="44">
        <v>1.012</v>
      </c>
      <c r="S36" s="44">
        <v>1.012</v>
      </c>
      <c r="T36" s="44">
        <v>1.012</v>
      </c>
      <c r="U36" s="44">
        <v>1.012</v>
      </c>
      <c r="V36" s="44">
        <v>1.012</v>
      </c>
      <c r="W36" s="44">
        <v>1.012</v>
      </c>
      <c r="X36" s="44">
        <v>1.012</v>
      </c>
      <c r="Y36" s="44">
        <v>1.012</v>
      </c>
      <c r="Z36" s="44">
        <v>1.012</v>
      </c>
      <c r="AA36" s="44">
        <v>1.012</v>
      </c>
      <c r="AB36" s="45">
        <v>1.012</v>
      </c>
      <c r="AD36" s="48"/>
      <c r="AE36" s="55"/>
    </row>
    <row r="37" spans="1:31" s="53" customFormat="1" x14ac:dyDescent="0.25">
      <c r="A37" s="265" t="s">
        <v>133</v>
      </c>
      <c r="B37" s="127" t="s">
        <v>162</v>
      </c>
      <c r="C37" s="127" t="s">
        <v>83</v>
      </c>
      <c r="D37" s="218" t="s">
        <v>153</v>
      </c>
      <c r="E37" s="59">
        <v>1.012</v>
      </c>
      <c r="F37" s="44">
        <v>1.012</v>
      </c>
      <c r="G37" s="44">
        <v>1.012</v>
      </c>
      <c r="H37" s="44">
        <v>1.012</v>
      </c>
      <c r="I37" s="44">
        <v>1.012</v>
      </c>
      <c r="J37" s="44">
        <v>1.012</v>
      </c>
      <c r="K37" s="44">
        <v>1.012</v>
      </c>
      <c r="L37" s="44">
        <v>1.012</v>
      </c>
      <c r="M37" s="44">
        <v>1.012</v>
      </c>
      <c r="N37" s="44">
        <v>1.012</v>
      </c>
      <c r="O37" s="44">
        <v>1.012</v>
      </c>
      <c r="P37" s="44">
        <v>1.012</v>
      </c>
      <c r="Q37" s="44">
        <v>1.012</v>
      </c>
      <c r="R37" s="44">
        <v>1.012</v>
      </c>
      <c r="S37" s="44">
        <v>1.012</v>
      </c>
      <c r="T37" s="44">
        <v>1.012</v>
      </c>
      <c r="U37" s="44">
        <v>1.012</v>
      </c>
      <c r="V37" s="44">
        <v>1.012</v>
      </c>
      <c r="W37" s="44">
        <v>1.012</v>
      </c>
      <c r="X37" s="44">
        <v>1.012</v>
      </c>
      <c r="Y37" s="44">
        <v>1.012</v>
      </c>
      <c r="Z37" s="44">
        <v>1.012</v>
      </c>
      <c r="AA37" s="44">
        <v>1.012</v>
      </c>
      <c r="AB37" s="45">
        <v>1.012</v>
      </c>
      <c r="AC37" s="55"/>
      <c r="AD37" s="48"/>
      <c r="AE37" s="55"/>
    </row>
    <row r="38" spans="1:31" s="53" customFormat="1" x14ac:dyDescent="0.25">
      <c r="A38" s="265" t="s">
        <v>134</v>
      </c>
      <c r="B38" s="127" t="s">
        <v>162</v>
      </c>
      <c r="C38" s="127" t="s">
        <v>92</v>
      </c>
      <c r="D38" s="218" t="s">
        <v>151</v>
      </c>
      <c r="E38" s="59">
        <v>1.012</v>
      </c>
      <c r="F38" s="44">
        <v>1.012</v>
      </c>
      <c r="G38" s="44">
        <v>1.012</v>
      </c>
      <c r="H38" s="54">
        <v>1.012</v>
      </c>
      <c r="I38" s="44">
        <v>1.012</v>
      </c>
      <c r="J38" s="44">
        <v>1.012</v>
      </c>
      <c r="K38" s="44">
        <v>1.012</v>
      </c>
      <c r="L38" s="44">
        <v>1.012</v>
      </c>
      <c r="M38" s="44">
        <v>1.012</v>
      </c>
      <c r="N38" s="44">
        <v>1.012</v>
      </c>
      <c r="O38" s="44">
        <v>1.012</v>
      </c>
      <c r="P38" s="44">
        <v>1.012</v>
      </c>
      <c r="Q38" s="44">
        <v>1.012</v>
      </c>
      <c r="R38" s="44">
        <v>1.012</v>
      </c>
      <c r="S38" s="44">
        <v>1.012</v>
      </c>
      <c r="T38" s="44">
        <v>1.012</v>
      </c>
      <c r="U38" s="44">
        <v>1.012</v>
      </c>
      <c r="V38" s="44">
        <v>1.012</v>
      </c>
      <c r="W38" s="44">
        <v>1.012</v>
      </c>
      <c r="X38" s="44">
        <v>1.012</v>
      </c>
      <c r="Y38" s="44">
        <v>1.012</v>
      </c>
      <c r="Z38" s="44">
        <v>1.012</v>
      </c>
      <c r="AA38" s="44">
        <v>1.012</v>
      </c>
      <c r="AB38" s="45">
        <v>1.012</v>
      </c>
      <c r="AC38" s="62"/>
      <c r="AD38" s="62"/>
      <c r="AE38" s="55"/>
    </row>
    <row r="39" spans="1:31" s="53" customFormat="1" x14ac:dyDescent="0.25">
      <c r="A39" s="265" t="s">
        <v>135</v>
      </c>
      <c r="B39" s="127" t="s">
        <v>162</v>
      </c>
      <c r="C39" s="127" t="s">
        <v>94</v>
      </c>
      <c r="D39" s="218" t="s">
        <v>154</v>
      </c>
      <c r="E39" s="59">
        <v>1.012</v>
      </c>
      <c r="F39" s="44">
        <v>1.012</v>
      </c>
      <c r="G39" s="44">
        <v>1.012</v>
      </c>
      <c r="H39" s="44">
        <v>1.012</v>
      </c>
      <c r="I39" s="44">
        <v>1.012</v>
      </c>
      <c r="J39" s="44">
        <v>1.012</v>
      </c>
      <c r="K39" s="44">
        <v>1.012</v>
      </c>
      <c r="L39" s="44">
        <v>1.012</v>
      </c>
      <c r="M39" s="44">
        <v>1.012</v>
      </c>
      <c r="N39" s="44">
        <v>1.012</v>
      </c>
      <c r="O39" s="44">
        <v>1.012</v>
      </c>
      <c r="P39" s="44">
        <v>1.012</v>
      </c>
      <c r="Q39" s="44">
        <v>1.012</v>
      </c>
      <c r="R39" s="44">
        <v>1.012</v>
      </c>
      <c r="S39" s="44">
        <v>1.012</v>
      </c>
      <c r="T39" s="44">
        <v>1.012</v>
      </c>
      <c r="U39" s="44">
        <v>1.012</v>
      </c>
      <c r="V39" s="44">
        <v>1.012</v>
      </c>
      <c r="W39" s="44">
        <v>1.012</v>
      </c>
      <c r="X39" s="44">
        <v>1.012</v>
      </c>
      <c r="Y39" s="44">
        <v>1.012</v>
      </c>
      <c r="Z39" s="44">
        <v>1.012</v>
      </c>
      <c r="AA39" s="44">
        <v>1.012</v>
      </c>
      <c r="AB39" s="45">
        <v>1.012</v>
      </c>
      <c r="AC39" s="55"/>
      <c r="AD39" s="48"/>
      <c r="AE39" s="55"/>
    </row>
    <row r="40" spans="1:31" s="53" customFormat="1" x14ac:dyDescent="0.25">
      <c r="A40" s="265" t="s">
        <v>136</v>
      </c>
      <c r="B40" s="127" t="s">
        <v>162</v>
      </c>
      <c r="C40" s="127" t="s">
        <v>95</v>
      </c>
      <c r="D40" s="218" t="s">
        <v>155</v>
      </c>
      <c r="E40" s="59">
        <v>1</v>
      </c>
      <c r="F40" s="44">
        <v>1</v>
      </c>
      <c r="G40" s="44">
        <v>1</v>
      </c>
      <c r="H40" s="44">
        <v>1</v>
      </c>
      <c r="I40" s="44">
        <v>1</v>
      </c>
      <c r="J40" s="44">
        <v>1</v>
      </c>
      <c r="K40" s="44">
        <v>1</v>
      </c>
      <c r="L40" s="44">
        <v>1</v>
      </c>
      <c r="M40" s="44">
        <v>1</v>
      </c>
      <c r="N40" s="44">
        <v>1</v>
      </c>
      <c r="O40" s="44">
        <v>1</v>
      </c>
      <c r="P40" s="44">
        <v>1</v>
      </c>
      <c r="Q40" s="44">
        <v>1</v>
      </c>
      <c r="R40" s="44">
        <v>1</v>
      </c>
      <c r="S40" s="44">
        <v>1</v>
      </c>
      <c r="T40" s="44">
        <v>1</v>
      </c>
      <c r="U40" s="44">
        <v>1</v>
      </c>
      <c r="V40" s="44">
        <v>1</v>
      </c>
      <c r="W40" s="44">
        <v>1</v>
      </c>
      <c r="X40" s="44">
        <v>1</v>
      </c>
      <c r="Y40" s="44">
        <v>1</v>
      </c>
      <c r="Z40" s="44">
        <v>1</v>
      </c>
      <c r="AA40" s="44">
        <v>1</v>
      </c>
      <c r="AB40" s="45">
        <v>1</v>
      </c>
      <c r="AC40" s="55"/>
      <c r="AD40" s="48"/>
      <c r="AE40" s="55"/>
    </row>
    <row r="41" spans="1:31" s="60" customFormat="1" x14ac:dyDescent="0.25">
      <c r="A41" s="265" t="s">
        <v>137</v>
      </c>
      <c r="B41" s="127" t="s">
        <v>162</v>
      </c>
      <c r="C41" s="127" t="s">
        <v>97</v>
      </c>
      <c r="D41" s="218" t="s">
        <v>156</v>
      </c>
      <c r="E41" s="59">
        <v>1.012</v>
      </c>
      <c r="F41" s="44">
        <v>1.012</v>
      </c>
      <c r="G41" s="44">
        <v>1.012</v>
      </c>
      <c r="H41" s="44">
        <v>1.012</v>
      </c>
      <c r="I41" s="44">
        <v>1.012</v>
      </c>
      <c r="J41" s="44">
        <v>1.012</v>
      </c>
      <c r="K41" s="44">
        <v>1.012</v>
      </c>
      <c r="L41" s="44">
        <v>1.012</v>
      </c>
      <c r="M41" s="44">
        <v>1.012</v>
      </c>
      <c r="N41" s="44">
        <v>1.012</v>
      </c>
      <c r="O41" s="44">
        <v>1.012</v>
      </c>
      <c r="P41" s="44">
        <v>1.012</v>
      </c>
      <c r="Q41" s="44">
        <v>1.012</v>
      </c>
      <c r="R41" s="44">
        <v>1.012</v>
      </c>
      <c r="S41" s="44">
        <v>1.012</v>
      </c>
      <c r="T41" s="44">
        <v>1.012</v>
      </c>
      <c r="U41" s="44">
        <v>1.012</v>
      </c>
      <c r="V41" s="44">
        <v>1.012</v>
      </c>
      <c r="W41" s="44">
        <v>1.012</v>
      </c>
      <c r="X41" s="44">
        <v>1.012</v>
      </c>
      <c r="Y41" s="44">
        <v>1.012</v>
      </c>
      <c r="Z41" s="44">
        <v>1.012</v>
      </c>
      <c r="AA41" s="44">
        <v>1.012</v>
      </c>
      <c r="AB41" s="45">
        <v>1.012</v>
      </c>
      <c r="AD41" s="48"/>
      <c r="AE41" s="61"/>
    </row>
    <row r="42" spans="1:31" s="53" customFormat="1" x14ac:dyDescent="0.25">
      <c r="A42" s="265" t="s">
        <v>138</v>
      </c>
      <c r="B42" s="127" t="s">
        <v>162</v>
      </c>
      <c r="C42" s="127" t="s">
        <v>96</v>
      </c>
      <c r="D42" s="218" t="s">
        <v>156</v>
      </c>
      <c r="E42" s="59">
        <v>1.012</v>
      </c>
      <c r="F42" s="44">
        <v>1.012</v>
      </c>
      <c r="G42" s="44">
        <v>1.012</v>
      </c>
      <c r="H42" s="44">
        <v>1.012</v>
      </c>
      <c r="I42" s="44">
        <v>1.012</v>
      </c>
      <c r="J42" s="44">
        <v>1.012</v>
      </c>
      <c r="K42" s="44">
        <v>1.012</v>
      </c>
      <c r="L42" s="44">
        <v>1.012</v>
      </c>
      <c r="M42" s="44">
        <v>1.012</v>
      </c>
      <c r="N42" s="44">
        <v>1.012</v>
      </c>
      <c r="O42" s="44">
        <v>1.012</v>
      </c>
      <c r="P42" s="44">
        <v>1.012</v>
      </c>
      <c r="Q42" s="44">
        <v>1.012</v>
      </c>
      <c r="R42" s="44">
        <v>1.012</v>
      </c>
      <c r="S42" s="44">
        <v>1.012</v>
      </c>
      <c r="T42" s="44">
        <v>1.012</v>
      </c>
      <c r="U42" s="44">
        <v>1.012</v>
      </c>
      <c r="V42" s="44">
        <v>1.012</v>
      </c>
      <c r="W42" s="44">
        <v>1.012</v>
      </c>
      <c r="X42" s="44">
        <v>1.012</v>
      </c>
      <c r="Y42" s="44">
        <v>1.012</v>
      </c>
      <c r="Z42" s="44">
        <v>1.012</v>
      </c>
      <c r="AA42" s="44">
        <v>1.012</v>
      </c>
      <c r="AB42" s="45">
        <v>1.012</v>
      </c>
      <c r="AD42" s="48"/>
      <c r="AE42" s="55"/>
    </row>
    <row r="43" spans="1:31" s="53" customFormat="1" x14ac:dyDescent="0.25">
      <c r="A43" s="265" t="s">
        <v>139</v>
      </c>
      <c r="B43" s="127" t="s">
        <v>162</v>
      </c>
      <c r="C43" s="127" t="s">
        <v>99</v>
      </c>
      <c r="D43" s="218" t="s">
        <v>155</v>
      </c>
      <c r="E43" s="59">
        <v>1.012</v>
      </c>
      <c r="F43" s="44">
        <v>1.012</v>
      </c>
      <c r="G43" s="44">
        <v>1.012</v>
      </c>
      <c r="H43" s="44">
        <v>1.012</v>
      </c>
      <c r="I43" s="44">
        <v>1.012</v>
      </c>
      <c r="J43" s="44">
        <v>1.012</v>
      </c>
      <c r="K43" s="44">
        <v>1.012</v>
      </c>
      <c r="L43" s="44">
        <v>1.012</v>
      </c>
      <c r="M43" s="44">
        <v>1.012</v>
      </c>
      <c r="N43" s="44">
        <v>1.012</v>
      </c>
      <c r="O43" s="44">
        <v>1.012</v>
      </c>
      <c r="P43" s="44">
        <v>1.012</v>
      </c>
      <c r="Q43" s="44">
        <v>1.012</v>
      </c>
      <c r="R43" s="44">
        <v>1.012</v>
      </c>
      <c r="S43" s="44">
        <v>1.012</v>
      </c>
      <c r="T43" s="44">
        <v>1.012</v>
      </c>
      <c r="U43" s="44">
        <v>1.012</v>
      </c>
      <c r="V43" s="44">
        <v>1.012</v>
      </c>
      <c r="W43" s="44">
        <v>1.012</v>
      </c>
      <c r="X43" s="44">
        <v>1.012</v>
      </c>
      <c r="Y43" s="44">
        <v>1.012</v>
      </c>
      <c r="Z43" s="44">
        <v>1.012</v>
      </c>
      <c r="AA43" s="44">
        <v>1.012</v>
      </c>
      <c r="AB43" s="45">
        <v>1.012</v>
      </c>
      <c r="AD43" s="48"/>
      <c r="AE43" s="55"/>
    </row>
    <row r="44" spans="1:31" s="53" customFormat="1" x14ac:dyDescent="0.25">
      <c r="A44" s="265" t="s">
        <v>140</v>
      </c>
      <c r="B44" s="127" t="s">
        <v>162</v>
      </c>
      <c r="C44" s="127" t="s">
        <v>100</v>
      </c>
      <c r="D44" s="218" t="s">
        <v>157</v>
      </c>
      <c r="E44" s="59">
        <v>1.012</v>
      </c>
      <c r="F44" s="44">
        <v>1.012</v>
      </c>
      <c r="G44" s="44">
        <v>1.012</v>
      </c>
      <c r="H44" s="44">
        <v>1.012</v>
      </c>
      <c r="I44" s="44">
        <v>1.012</v>
      </c>
      <c r="J44" s="44">
        <v>1.012</v>
      </c>
      <c r="K44" s="44">
        <v>1.012</v>
      </c>
      <c r="L44" s="44">
        <v>1.012</v>
      </c>
      <c r="M44" s="44">
        <v>1.012</v>
      </c>
      <c r="N44" s="44">
        <v>1.012</v>
      </c>
      <c r="O44" s="44">
        <v>1.012</v>
      </c>
      <c r="P44" s="44">
        <v>1.012</v>
      </c>
      <c r="Q44" s="44">
        <v>1.012</v>
      </c>
      <c r="R44" s="44">
        <v>1.012</v>
      </c>
      <c r="S44" s="44">
        <v>1.012</v>
      </c>
      <c r="T44" s="44">
        <v>1.012</v>
      </c>
      <c r="U44" s="44">
        <v>1.012</v>
      </c>
      <c r="V44" s="44">
        <v>1.012</v>
      </c>
      <c r="W44" s="44">
        <v>1.012</v>
      </c>
      <c r="X44" s="44">
        <v>1.012</v>
      </c>
      <c r="Y44" s="44">
        <v>1.012</v>
      </c>
      <c r="Z44" s="44">
        <v>1.012</v>
      </c>
      <c r="AA44" s="44">
        <v>1.012</v>
      </c>
      <c r="AB44" s="45">
        <v>1.012</v>
      </c>
      <c r="AD44" s="48"/>
      <c r="AE44" s="55"/>
    </row>
    <row r="45" spans="1:31" s="53" customFormat="1" x14ac:dyDescent="0.25">
      <c r="A45" s="265" t="s">
        <v>174</v>
      </c>
      <c r="B45" s="127" t="s">
        <v>162</v>
      </c>
      <c r="C45" s="127" t="s">
        <v>106</v>
      </c>
      <c r="D45" s="218" t="s">
        <v>153</v>
      </c>
      <c r="E45" s="59">
        <v>1.012</v>
      </c>
      <c r="F45" s="44">
        <v>1.012</v>
      </c>
      <c r="G45" s="44">
        <v>1.012</v>
      </c>
      <c r="H45" s="44">
        <v>1.012</v>
      </c>
      <c r="I45" s="44">
        <v>1.012</v>
      </c>
      <c r="J45" s="44">
        <v>1.012</v>
      </c>
      <c r="K45" s="44">
        <v>1.012</v>
      </c>
      <c r="L45" s="44">
        <v>1.012</v>
      </c>
      <c r="M45" s="44">
        <v>1.012</v>
      </c>
      <c r="N45" s="44">
        <v>1.012</v>
      </c>
      <c r="O45" s="44">
        <v>1.012</v>
      </c>
      <c r="P45" s="44">
        <v>1.012</v>
      </c>
      <c r="Q45" s="44">
        <v>1.012</v>
      </c>
      <c r="R45" s="44">
        <v>1.012</v>
      </c>
      <c r="S45" s="44">
        <v>1.012</v>
      </c>
      <c r="T45" s="44">
        <v>1.012</v>
      </c>
      <c r="U45" s="44">
        <v>1.012</v>
      </c>
      <c r="V45" s="44">
        <v>1.012</v>
      </c>
      <c r="W45" s="44">
        <v>1.012</v>
      </c>
      <c r="X45" s="44">
        <v>1.012</v>
      </c>
      <c r="Y45" s="44">
        <v>1.012</v>
      </c>
      <c r="Z45" s="44">
        <v>1.012</v>
      </c>
      <c r="AA45" s="44">
        <v>1.012</v>
      </c>
      <c r="AB45" s="45">
        <v>1.012</v>
      </c>
      <c r="AD45" s="48"/>
      <c r="AE45" s="55"/>
    </row>
    <row r="46" spans="1:31" s="60" customFormat="1" x14ac:dyDescent="0.25">
      <c r="A46" s="265" t="s">
        <v>171</v>
      </c>
      <c r="B46" s="127" t="s">
        <v>162</v>
      </c>
      <c r="C46" s="127" t="s">
        <v>172</v>
      </c>
      <c r="D46" s="218" t="s">
        <v>153</v>
      </c>
      <c r="E46" s="59">
        <v>1.012</v>
      </c>
      <c r="F46" s="44">
        <v>1.012</v>
      </c>
      <c r="G46" s="44">
        <v>1.012</v>
      </c>
      <c r="H46" s="44">
        <v>1.012</v>
      </c>
      <c r="I46" s="44">
        <v>1.012</v>
      </c>
      <c r="J46" s="44">
        <v>1.012</v>
      </c>
      <c r="K46" s="44">
        <v>1.012</v>
      </c>
      <c r="L46" s="44">
        <v>1.012</v>
      </c>
      <c r="M46" s="44">
        <v>1.012</v>
      </c>
      <c r="N46" s="44">
        <v>1.012</v>
      </c>
      <c r="O46" s="44">
        <v>1.012</v>
      </c>
      <c r="P46" s="44">
        <v>1.012</v>
      </c>
      <c r="Q46" s="44">
        <v>1.012</v>
      </c>
      <c r="R46" s="44">
        <v>1.012</v>
      </c>
      <c r="S46" s="44">
        <v>1.012</v>
      </c>
      <c r="T46" s="44">
        <v>1.012</v>
      </c>
      <c r="U46" s="44">
        <v>1.012</v>
      </c>
      <c r="V46" s="44">
        <v>1.012</v>
      </c>
      <c r="W46" s="44">
        <v>1.012</v>
      </c>
      <c r="X46" s="44">
        <v>1.012</v>
      </c>
      <c r="Y46" s="44">
        <v>1.012</v>
      </c>
      <c r="Z46" s="44">
        <v>1.012</v>
      </c>
      <c r="AA46" s="44">
        <v>1.012</v>
      </c>
      <c r="AB46" s="45">
        <v>1.012</v>
      </c>
      <c r="AD46" s="63"/>
      <c r="AE46" s="61"/>
    </row>
    <row r="47" spans="1:31" s="60" customFormat="1" x14ac:dyDescent="0.25">
      <c r="A47" s="265" t="s">
        <v>169</v>
      </c>
      <c r="B47" s="127" t="s">
        <v>162</v>
      </c>
      <c r="C47" s="127" t="s">
        <v>173</v>
      </c>
      <c r="D47" s="218" t="s">
        <v>156</v>
      </c>
      <c r="E47" s="59">
        <v>1.012</v>
      </c>
      <c r="F47" s="44">
        <v>1.012</v>
      </c>
      <c r="G47" s="44">
        <v>1.012</v>
      </c>
      <c r="H47" s="44">
        <v>1.012</v>
      </c>
      <c r="I47" s="44">
        <v>1.012</v>
      </c>
      <c r="J47" s="44">
        <v>1.012</v>
      </c>
      <c r="K47" s="44">
        <v>1.012</v>
      </c>
      <c r="L47" s="44">
        <v>1.012</v>
      </c>
      <c r="M47" s="44">
        <v>1.012</v>
      </c>
      <c r="N47" s="44">
        <v>1.012</v>
      </c>
      <c r="O47" s="44">
        <v>1.012</v>
      </c>
      <c r="P47" s="44">
        <v>1.012</v>
      </c>
      <c r="Q47" s="44">
        <v>1.012</v>
      </c>
      <c r="R47" s="44">
        <v>1.012</v>
      </c>
      <c r="S47" s="44">
        <v>1.012</v>
      </c>
      <c r="T47" s="44">
        <v>1.012</v>
      </c>
      <c r="U47" s="44">
        <v>1.012</v>
      </c>
      <c r="V47" s="44">
        <v>1.012</v>
      </c>
      <c r="W47" s="44">
        <v>1.012</v>
      </c>
      <c r="X47" s="44">
        <v>1.012</v>
      </c>
      <c r="Y47" s="44">
        <v>1.012</v>
      </c>
      <c r="Z47" s="44">
        <v>1.012</v>
      </c>
      <c r="AA47" s="44">
        <v>1.012</v>
      </c>
      <c r="AB47" s="45">
        <v>1.012</v>
      </c>
      <c r="AD47" s="63"/>
      <c r="AE47" s="61"/>
    </row>
    <row r="48" spans="1:31" s="53" customFormat="1" x14ac:dyDescent="0.25">
      <c r="A48" s="265" t="s">
        <v>175</v>
      </c>
      <c r="B48" s="127" t="s">
        <v>162</v>
      </c>
      <c r="C48" s="127" t="s">
        <v>176</v>
      </c>
      <c r="D48" s="218" t="s">
        <v>152</v>
      </c>
      <c r="E48" s="59">
        <v>1.012</v>
      </c>
      <c r="F48" s="44">
        <v>1.012</v>
      </c>
      <c r="G48" s="44">
        <v>1.012</v>
      </c>
      <c r="H48" s="44">
        <v>1.012</v>
      </c>
      <c r="I48" s="44">
        <v>1.012</v>
      </c>
      <c r="J48" s="44">
        <v>1.012</v>
      </c>
      <c r="K48" s="44">
        <v>1.012</v>
      </c>
      <c r="L48" s="44">
        <v>1.012</v>
      </c>
      <c r="M48" s="44">
        <v>1.012</v>
      </c>
      <c r="N48" s="44">
        <v>1.012</v>
      </c>
      <c r="O48" s="44">
        <v>1.012</v>
      </c>
      <c r="P48" s="44">
        <v>1.012</v>
      </c>
      <c r="Q48" s="44">
        <v>1.012</v>
      </c>
      <c r="R48" s="44">
        <v>1.012</v>
      </c>
      <c r="S48" s="44">
        <v>1.012</v>
      </c>
      <c r="T48" s="44">
        <v>1.012</v>
      </c>
      <c r="U48" s="44">
        <v>1.012</v>
      </c>
      <c r="V48" s="44">
        <v>1.012</v>
      </c>
      <c r="W48" s="44">
        <v>1.012</v>
      </c>
      <c r="X48" s="44">
        <v>1.012</v>
      </c>
      <c r="Y48" s="44">
        <v>1.012</v>
      </c>
      <c r="Z48" s="44">
        <v>1.012</v>
      </c>
      <c r="AA48" s="44">
        <v>1.012</v>
      </c>
      <c r="AB48" s="45">
        <v>1.012</v>
      </c>
      <c r="AD48" s="48"/>
      <c r="AE48" s="55"/>
    </row>
    <row r="49" spans="1:31" s="53" customFormat="1" x14ac:dyDescent="0.25">
      <c r="A49" s="266" t="s">
        <v>201</v>
      </c>
      <c r="B49" s="127" t="s">
        <v>162</v>
      </c>
      <c r="C49" s="229" t="s">
        <v>202</v>
      </c>
      <c r="D49" s="255" t="s">
        <v>146</v>
      </c>
      <c r="E49" s="42">
        <v>1.012</v>
      </c>
      <c r="F49" s="43">
        <v>1.012</v>
      </c>
      <c r="G49" s="43">
        <v>1.012</v>
      </c>
      <c r="H49" s="43">
        <v>1.012</v>
      </c>
      <c r="I49" s="43">
        <v>1.012</v>
      </c>
      <c r="J49" s="43">
        <v>1.012</v>
      </c>
      <c r="K49" s="43">
        <v>1.012</v>
      </c>
      <c r="L49" s="43">
        <v>1.012</v>
      </c>
      <c r="M49" s="43">
        <v>1.012</v>
      </c>
      <c r="N49" s="43">
        <v>1.012</v>
      </c>
      <c r="O49" s="43">
        <v>1.012</v>
      </c>
      <c r="P49" s="43">
        <v>1.012</v>
      </c>
      <c r="Q49" s="43">
        <v>1.012</v>
      </c>
      <c r="R49" s="43">
        <v>1.012</v>
      </c>
      <c r="S49" s="43">
        <v>1.012</v>
      </c>
      <c r="T49" s="43">
        <v>1.012</v>
      </c>
      <c r="U49" s="43">
        <v>1.012</v>
      </c>
      <c r="V49" s="43">
        <v>1.012</v>
      </c>
      <c r="W49" s="43">
        <v>1.012</v>
      </c>
      <c r="X49" s="43">
        <v>1.012</v>
      </c>
      <c r="Y49" s="43">
        <v>1.012</v>
      </c>
      <c r="Z49" s="43">
        <v>1.012</v>
      </c>
      <c r="AA49" s="43">
        <v>1.012</v>
      </c>
      <c r="AB49" s="52">
        <v>1.012</v>
      </c>
      <c r="AD49" s="48"/>
      <c r="AE49" s="55"/>
    </row>
    <row r="50" spans="1:31" s="53" customFormat="1" x14ac:dyDescent="0.25">
      <c r="A50" s="267" t="s">
        <v>203</v>
      </c>
      <c r="B50" s="127" t="s">
        <v>162</v>
      </c>
      <c r="C50" s="293" t="s">
        <v>204</v>
      </c>
      <c r="D50" s="218" t="s">
        <v>156</v>
      </c>
      <c r="E50" s="59">
        <v>1.012</v>
      </c>
      <c r="F50" s="44">
        <v>1.012</v>
      </c>
      <c r="G50" s="44">
        <v>1.012</v>
      </c>
      <c r="H50" s="44">
        <v>1.012</v>
      </c>
      <c r="I50" s="44">
        <v>1.012</v>
      </c>
      <c r="J50" s="44">
        <v>1.012</v>
      </c>
      <c r="K50" s="44">
        <v>1.012</v>
      </c>
      <c r="L50" s="44">
        <v>1.012</v>
      </c>
      <c r="M50" s="44">
        <v>1.012</v>
      </c>
      <c r="N50" s="44">
        <v>1.012</v>
      </c>
      <c r="O50" s="44">
        <v>1.012</v>
      </c>
      <c r="P50" s="44">
        <v>1.012</v>
      </c>
      <c r="Q50" s="44">
        <v>1.012</v>
      </c>
      <c r="R50" s="44">
        <v>1.012</v>
      </c>
      <c r="S50" s="44">
        <v>1.012</v>
      </c>
      <c r="T50" s="44">
        <v>1.012</v>
      </c>
      <c r="U50" s="44">
        <v>1.012</v>
      </c>
      <c r="V50" s="44">
        <v>1.012</v>
      </c>
      <c r="W50" s="44">
        <v>1.012</v>
      </c>
      <c r="X50" s="44">
        <v>1.012</v>
      </c>
      <c r="Y50" s="44">
        <v>1.012</v>
      </c>
      <c r="Z50" s="44">
        <v>1.012</v>
      </c>
      <c r="AA50" s="44">
        <v>1.012</v>
      </c>
      <c r="AB50" s="45">
        <v>1.012</v>
      </c>
      <c r="AD50" s="48"/>
      <c r="AE50" s="55"/>
    </row>
    <row r="51" spans="1:31" s="53" customFormat="1" x14ac:dyDescent="0.25">
      <c r="A51" s="268" t="s">
        <v>205</v>
      </c>
      <c r="B51" s="127" t="s">
        <v>162</v>
      </c>
      <c r="C51" s="293" t="s">
        <v>206</v>
      </c>
      <c r="D51" s="217" t="s">
        <v>207</v>
      </c>
      <c r="E51" s="59">
        <v>1.012</v>
      </c>
      <c r="F51" s="44">
        <v>1.012</v>
      </c>
      <c r="G51" s="44">
        <v>1.012</v>
      </c>
      <c r="H51" s="44">
        <v>1.012</v>
      </c>
      <c r="I51" s="44">
        <v>1.012</v>
      </c>
      <c r="J51" s="44">
        <v>1.012</v>
      </c>
      <c r="K51" s="44">
        <v>1.012</v>
      </c>
      <c r="L51" s="44">
        <v>1.012</v>
      </c>
      <c r="M51" s="44">
        <v>1.012</v>
      </c>
      <c r="N51" s="44">
        <v>1.012</v>
      </c>
      <c r="O51" s="44">
        <v>1.012</v>
      </c>
      <c r="P51" s="44">
        <v>1.012</v>
      </c>
      <c r="Q51" s="44">
        <v>1.012</v>
      </c>
      <c r="R51" s="44">
        <v>1.012</v>
      </c>
      <c r="S51" s="44">
        <v>1.012</v>
      </c>
      <c r="T51" s="44">
        <v>1.012</v>
      </c>
      <c r="U51" s="44">
        <v>1.012</v>
      </c>
      <c r="V51" s="44">
        <v>1.012</v>
      </c>
      <c r="W51" s="44">
        <v>1.012</v>
      </c>
      <c r="X51" s="44">
        <v>1.012</v>
      </c>
      <c r="Y51" s="44">
        <v>1.012</v>
      </c>
      <c r="Z51" s="44">
        <v>1.012</v>
      </c>
      <c r="AA51" s="44">
        <v>1.012</v>
      </c>
      <c r="AB51" s="45">
        <v>1.012</v>
      </c>
      <c r="AD51" s="48"/>
      <c r="AE51" s="55"/>
    </row>
    <row r="52" spans="1:31" s="53" customFormat="1" x14ac:dyDescent="0.25">
      <c r="A52" s="269" t="s">
        <v>214</v>
      </c>
      <c r="B52" s="127" t="s">
        <v>162</v>
      </c>
      <c r="C52" s="294" t="s">
        <v>216</v>
      </c>
      <c r="D52" s="218" t="s">
        <v>156</v>
      </c>
      <c r="E52" s="59">
        <v>1.012</v>
      </c>
      <c r="F52" s="44">
        <v>1.012</v>
      </c>
      <c r="G52" s="44">
        <v>1.012</v>
      </c>
      <c r="H52" s="44">
        <v>1.012</v>
      </c>
      <c r="I52" s="44">
        <v>1.012</v>
      </c>
      <c r="J52" s="44">
        <v>1.012</v>
      </c>
      <c r="K52" s="44">
        <v>1.012</v>
      </c>
      <c r="L52" s="44">
        <v>1.012</v>
      </c>
      <c r="M52" s="44">
        <v>1.012</v>
      </c>
      <c r="N52" s="44">
        <v>1.012</v>
      </c>
      <c r="O52" s="44">
        <v>1.012</v>
      </c>
      <c r="P52" s="44">
        <v>1.012</v>
      </c>
      <c r="Q52" s="44">
        <v>1.012</v>
      </c>
      <c r="R52" s="44">
        <v>1.012</v>
      </c>
      <c r="S52" s="44">
        <v>1.012</v>
      </c>
      <c r="T52" s="44">
        <v>1.012</v>
      </c>
      <c r="U52" s="44">
        <v>1.012</v>
      </c>
      <c r="V52" s="44">
        <v>1.012</v>
      </c>
      <c r="W52" s="44">
        <v>1.012</v>
      </c>
      <c r="X52" s="44">
        <v>1.012</v>
      </c>
      <c r="Y52" s="44">
        <v>1.012</v>
      </c>
      <c r="Z52" s="44">
        <v>1.012</v>
      </c>
      <c r="AA52" s="44">
        <v>1.012</v>
      </c>
      <c r="AB52" s="45">
        <v>1.012</v>
      </c>
      <c r="AD52" s="48"/>
      <c r="AE52" s="55"/>
    </row>
    <row r="53" spans="1:31" s="53" customFormat="1" x14ac:dyDescent="0.25">
      <c r="A53" s="269" t="s">
        <v>215</v>
      </c>
      <c r="B53" s="127" t="s">
        <v>162</v>
      </c>
      <c r="C53" s="293" t="s">
        <v>217</v>
      </c>
      <c r="D53" s="218" t="s">
        <v>149</v>
      </c>
      <c r="E53" s="59">
        <v>1.012</v>
      </c>
      <c r="F53" s="44">
        <v>1.012</v>
      </c>
      <c r="G53" s="44">
        <v>1.012</v>
      </c>
      <c r="H53" s="44">
        <v>1.012</v>
      </c>
      <c r="I53" s="44">
        <v>1.012</v>
      </c>
      <c r="J53" s="44">
        <v>1.012</v>
      </c>
      <c r="K53" s="44">
        <v>1.012</v>
      </c>
      <c r="L53" s="44">
        <v>1.012</v>
      </c>
      <c r="M53" s="44">
        <v>1.012</v>
      </c>
      <c r="N53" s="44">
        <v>1.012</v>
      </c>
      <c r="O53" s="44">
        <v>1.012</v>
      </c>
      <c r="P53" s="44">
        <v>1.012</v>
      </c>
      <c r="Q53" s="44">
        <v>1.012</v>
      </c>
      <c r="R53" s="44">
        <v>1.012</v>
      </c>
      <c r="S53" s="44">
        <v>1.012</v>
      </c>
      <c r="T53" s="44">
        <v>1.012</v>
      </c>
      <c r="U53" s="44">
        <v>1.012</v>
      </c>
      <c r="V53" s="44">
        <v>1.012</v>
      </c>
      <c r="W53" s="44">
        <v>1.012</v>
      </c>
      <c r="X53" s="44">
        <v>1.012</v>
      </c>
      <c r="Y53" s="44">
        <v>1.012</v>
      </c>
      <c r="Z53" s="44">
        <v>1.012</v>
      </c>
      <c r="AA53" s="44">
        <v>1.012</v>
      </c>
      <c r="AB53" s="45">
        <v>1.012</v>
      </c>
      <c r="AD53" s="48"/>
      <c r="AE53" s="55"/>
    </row>
    <row r="54" spans="1:31" s="53" customFormat="1" x14ac:dyDescent="0.25">
      <c r="A54" s="270" t="s">
        <v>218</v>
      </c>
      <c r="B54" s="127" t="s">
        <v>162</v>
      </c>
      <c r="C54" s="293" t="s">
        <v>219</v>
      </c>
      <c r="D54" s="216" t="s">
        <v>155</v>
      </c>
      <c r="E54" s="59">
        <v>1.012</v>
      </c>
      <c r="F54" s="44">
        <v>1.012</v>
      </c>
      <c r="G54" s="44">
        <v>1.012</v>
      </c>
      <c r="H54" s="44">
        <v>1.012</v>
      </c>
      <c r="I54" s="44">
        <v>1.012</v>
      </c>
      <c r="J54" s="44">
        <v>1.012</v>
      </c>
      <c r="K54" s="44">
        <v>1.012</v>
      </c>
      <c r="L54" s="44">
        <v>1.012</v>
      </c>
      <c r="M54" s="44">
        <v>1.012</v>
      </c>
      <c r="N54" s="44">
        <v>1.012</v>
      </c>
      <c r="O54" s="44">
        <v>1.012</v>
      </c>
      <c r="P54" s="44">
        <v>1.012</v>
      </c>
      <c r="Q54" s="44">
        <v>1.012</v>
      </c>
      <c r="R54" s="44">
        <v>1.012</v>
      </c>
      <c r="S54" s="44">
        <v>1.012</v>
      </c>
      <c r="T54" s="44">
        <v>1.012</v>
      </c>
      <c r="U54" s="44">
        <v>1.012</v>
      </c>
      <c r="V54" s="44">
        <v>1.012</v>
      </c>
      <c r="W54" s="44">
        <v>1.012</v>
      </c>
      <c r="X54" s="44">
        <v>1.012</v>
      </c>
      <c r="Y54" s="44">
        <v>1.012</v>
      </c>
      <c r="Z54" s="44">
        <v>1.012</v>
      </c>
      <c r="AA54" s="44">
        <v>1.012</v>
      </c>
      <c r="AB54" s="45">
        <v>1.012</v>
      </c>
      <c r="AD54" s="48"/>
      <c r="AE54" s="55"/>
    </row>
    <row r="55" spans="1:31" s="53" customFormat="1" x14ac:dyDescent="0.25">
      <c r="A55" s="270" t="s">
        <v>220</v>
      </c>
      <c r="B55" s="127" t="s">
        <v>162</v>
      </c>
      <c r="C55" s="293" t="s">
        <v>225</v>
      </c>
      <c r="D55" s="216" t="s">
        <v>223</v>
      </c>
      <c r="E55" s="59">
        <v>1.012</v>
      </c>
      <c r="F55" s="44">
        <v>1.012</v>
      </c>
      <c r="G55" s="44">
        <v>1.012</v>
      </c>
      <c r="H55" s="44">
        <v>1.012</v>
      </c>
      <c r="I55" s="44">
        <v>1.012</v>
      </c>
      <c r="J55" s="44">
        <v>1.012</v>
      </c>
      <c r="K55" s="44">
        <v>1.012</v>
      </c>
      <c r="L55" s="44">
        <v>1.012</v>
      </c>
      <c r="M55" s="44">
        <v>1.012</v>
      </c>
      <c r="N55" s="44">
        <v>1.012</v>
      </c>
      <c r="O55" s="44">
        <v>1.012</v>
      </c>
      <c r="P55" s="44">
        <v>1.012</v>
      </c>
      <c r="Q55" s="44">
        <v>1.012</v>
      </c>
      <c r="R55" s="44">
        <v>1.012</v>
      </c>
      <c r="S55" s="44">
        <v>1.012</v>
      </c>
      <c r="T55" s="44">
        <v>1.012</v>
      </c>
      <c r="U55" s="44">
        <v>1.012</v>
      </c>
      <c r="V55" s="44">
        <v>1.012</v>
      </c>
      <c r="W55" s="44">
        <v>1.012</v>
      </c>
      <c r="X55" s="44">
        <v>1.012</v>
      </c>
      <c r="Y55" s="44">
        <v>1.012</v>
      </c>
      <c r="Z55" s="44">
        <v>1.012</v>
      </c>
      <c r="AA55" s="44">
        <v>1.012</v>
      </c>
      <c r="AB55" s="45">
        <v>1.012</v>
      </c>
      <c r="AD55" s="48"/>
      <c r="AE55" s="55"/>
    </row>
    <row r="56" spans="1:31" s="53" customFormat="1" x14ac:dyDescent="0.25">
      <c r="A56" s="270" t="s">
        <v>221</v>
      </c>
      <c r="B56" s="127" t="s">
        <v>162</v>
      </c>
      <c r="C56" s="293" t="s">
        <v>226</v>
      </c>
      <c r="D56" s="216" t="s">
        <v>224</v>
      </c>
      <c r="E56" s="59">
        <v>1.012</v>
      </c>
      <c r="F56" s="44">
        <v>1.012</v>
      </c>
      <c r="G56" s="44">
        <v>1.012</v>
      </c>
      <c r="H56" s="44">
        <v>1.012</v>
      </c>
      <c r="I56" s="44">
        <v>1.012</v>
      </c>
      <c r="J56" s="44">
        <v>1.012</v>
      </c>
      <c r="K56" s="44">
        <v>1.012</v>
      </c>
      <c r="L56" s="44">
        <v>1.012</v>
      </c>
      <c r="M56" s="44">
        <v>1.012</v>
      </c>
      <c r="N56" s="44">
        <v>1.012</v>
      </c>
      <c r="O56" s="44">
        <v>1.012</v>
      </c>
      <c r="P56" s="44">
        <v>1.012</v>
      </c>
      <c r="Q56" s="44">
        <v>1.012</v>
      </c>
      <c r="R56" s="44">
        <v>1.012</v>
      </c>
      <c r="S56" s="44">
        <v>1.012</v>
      </c>
      <c r="T56" s="44">
        <v>1.012</v>
      </c>
      <c r="U56" s="44">
        <v>1.012</v>
      </c>
      <c r="V56" s="44">
        <v>1.012</v>
      </c>
      <c r="W56" s="44">
        <v>1.012</v>
      </c>
      <c r="X56" s="44">
        <v>1.012</v>
      </c>
      <c r="Y56" s="44">
        <v>1.012</v>
      </c>
      <c r="Z56" s="44">
        <v>1.012</v>
      </c>
      <c r="AA56" s="44">
        <v>1.012</v>
      </c>
      <c r="AB56" s="45">
        <v>1.012</v>
      </c>
      <c r="AD56" s="48"/>
      <c r="AE56" s="55"/>
    </row>
    <row r="57" spans="1:31" s="53" customFormat="1" x14ac:dyDescent="0.25">
      <c r="A57" s="270" t="s">
        <v>222</v>
      </c>
      <c r="B57" s="127" t="s">
        <v>162</v>
      </c>
      <c r="C57" s="293" t="s">
        <v>227</v>
      </c>
      <c r="D57" s="216" t="s">
        <v>224</v>
      </c>
      <c r="E57" s="59">
        <v>1.012</v>
      </c>
      <c r="F57" s="44">
        <v>1.012</v>
      </c>
      <c r="G57" s="44">
        <v>1.012</v>
      </c>
      <c r="H57" s="44">
        <v>1.012</v>
      </c>
      <c r="I57" s="44">
        <v>1.012</v>
      </c>
      <c r="J57" s="44">
        <v>1.012</v>
      </c>
      <c r="K57" s="44">
        <v>1.012</v>
      </c>
      <c r="L57" s="44">
        <v>1.012</v>
      </c>
      <c r="M57" s="44">
        <v>1.012</v>
      </c>
      <c r="N57" s="44">
        <v>1.012</v>
      </c>
      <c r="O57" s="44">
        <v>1.012</v>
      </c>
      <c r="P57" s="44">
        <v>1.012</v>
      </c>
      <c r="Q57" s="44">
        <v>1.012</v>
      </c>
      <c r="R57" s="44">
        <v>1.012</v>
      </c>
      <c r="S57" s="44">
        <v>1.012</v>
      </c>
      <c r="T57" s="44">
        <v>1.012</v>
      </c>
      <c r="U57" s="44">
        <v>1.012</v>
      </c>
      <c r="V57" s="44">
        <v>1.012</v>
      </c>
      <c r="W57" s="44">
        <v>1.012</v>
      </c>
      <c r="X57" s="44">
        <v>1.012</v>
      </c>
      <c r="Y57" s="44">
        <v>1.012</v>
      </c>
      <c r="Z57" s="44">
        <v>1.012</v>
      </c>
      <c r="AA57" s="44">
        <v>1.012</v>
      </c>
      <c r="AB57" s="45">
        <v>1.012</v>
      </c>
      <c r="AD57" s="48"/>
      <c r="AE57" s="55"/>
    </row>
    <row r="58" spans="1:31" s="53" customFormat="1" x14ac:dyDescent="0.25">
      <c r="A58" s="270" t="s">
        <v>228</v>
      </c>
      <c r="B58" s="127" t="s">
        <v>162</v>
      </c>
      <c r="C58" s="293" t="s">
        <v>230</v>
      </c>
      <c r="D58" s="216" t="s">
        <v>233</v>
      </c>
      <c r="E58" s="59">
        <v>1</v>
      </c>
      <c r="F58" s="44">
        <v>1</v>
      </c>
      <c r="G58" s="44">
        <v>1</v>
      </c>
      <c r="H58" s="44">
        <v>1</v>
      </c>
      <c r="I58" s="44">
        <v>1</v>
      </c>
      <c r="J58" s="44">
        <v>1</v>
      </c>
      <c r="K58" s="44">
        <v>1</v>
      </c>
      <c r="L58" s="44">
        <v>1</v>
      </c>
      <c r="M58" s="44">
        <v>1</v>
      </c>
      <c r="N58" s="44">
        <v>1</v>
      </c>
      <c r="O58" s="44">
        <v>1</v>
      </c>
      <c r="P58" s="44">
        <v>1</v>
      </c>
      <c r="Q58" s="44">
        <v>1</v>
      </c>
      <c r="R58" s="44">
        <v>1</v>
      </c>
      <c r="S58" s="44">
        <v>1</v>
      </c>
      <c r="T58" s="44">
        <v>1</v>
      </c>
      <c r="U58" s="44">
        <v>1</v>
      </c>
      <c r="V58" s="44">
        <v>1</v>
      </c>
      <c r="W58" s="44">
        <v>1</v>
      </c>
      <c r="X58" s="44">
        <v>1</v>
      </c>
      <c r="Y58" s="44">
        <v>1</v>
      </c>
      <c r="Z58" s="44">
        <v>1</v>
      </c>
      <c r="AA58" s="44">
        <v>1</v>
      </c>
      <c r="AB58" s="45">
        <v>1</v>
      </c>
      <c r="AD58" s="48"/>
      <c r="AE58" s="55"/>
    </row>
    <row r="59" spans="1:31" s="53" customFormat="1" x14ac:dyDescent="0.25">
      <c r="A59" s="270" t="s">
        <v>229</v>
      </c>
      <c r="B59" s="127" t="s">
        <v>162</v>
      </c>
      <c r="C59" s="293" t="s">
        <v>231</v>
      </c>
      <c r="D59" s="216" t="s">
        <v>232</v>
      </c>
      <c r="E59" s="59">
        <v>1.012</v>
      </c>
      <c r="F59" s="44">
        <v>1.012</v>
      </c>
      <c r="G59" s="44">
        <v>1.012</v>
      </c>
      <c r="H59" s="44">
        <v>1.012</v>
      </c>
      <c r="I59" s="44">
        <v>1.012</v>
      </c>
      <c r="J59" s="44">
        <v>1.012</v>
      </c>
      <c r="K59" s="44">
        <v>1.012</v>
      </c>
      <c r="L59" s="44">
        <v>1.012</v>
      </c>
      <c r="M59" s="44">
        <v>1.012</v>
      </c>
      <c r="N59" s="44">
        <v>1.012</v>
      </c>
      <c r="O59" s="44">
        <v>1.012</v>
      </c>
      <c r="P59" s="44">
        <v>1.012</v>
      </c>
      <c r="Q59" s="44">
        <v>1.012</v>
      </c>
      <c r="R59" s="44">
        <v>1.012</v>
      </c>
      <c r="S59" s="44">
        <v>1.012</v>
      </c>
      <c r="T59" s="44">
        <v>1.012</v>
      </c>
      <c r="U59" s="44">
        <v>1.012</v>
      </c>
      <c r="V59" s="44">
        <v>1.012</v>
      </c>
      <c r="W59" s="44">
        <v>1.012</v>
      </c>
      <c r="X59" s="44">
        <v>1.012</v>
      </c>
      <c r="Y59" s="44">
        <v>1.012</v>
      </c>
      <c r="Z59" s="44">
        <v>1.012</v>
      </c>
      <c r="AA59" s="44">
        <v>1.012</v>
      </c>
      <c r="AB59" s="45">
        <v>1.012</v>
      </c>
      <c r="AD59" s="48"/>
      <c r="AE59" s="55"/>
    </row>
    <row r="60" spans="1:31" s="53" customFormat="1" x14ac:dyDescent="0.25">
      <c r="A60" s="271" t="s">
        <v>240</v>
      </c>
      <c r="B60" s="127" t="s">
        <v>162</v>
      </c>
      <c r="C60" s="293" t="s">
        <v>241</v>
      </c>
      <c r="D60" s="221" t="s">
        <v>232</v>
      </c>
      <c r="E60" s="59">
        <v>1.012</v>
      </c>
      <c r="F60" s="44">
        <v>1.012</v>
      </c>
      <c r="G60" s="44">
        <v>1.012</v>
      </c>
      <c r="H60" s="44">
        <v>1.012</v>
      </c>
      <c r="I60" s="44">
        <v>1.012</v>
      </c>
      <c r="J60" s="44">
        <v>1.012</v>
      </c>
      <c r="K60" s="44">
        <v>1.012</v>
      </c>
      <c r="L60" s="44">
        <v>1.012</v>
      </c>
      <c r="M60" s="44">
        <v>1.012</v>
      </c>
      <c r="N60" s="44">
        <v>1.012</v>
      </c>
      <c r="O60" s="44">
        <v>1.012</v>
      </c>
      <c r="P60" s="44">
        <v>1.012</v>
      </c>
      <c r="Q60" s="44">
        <v>1.012</v>
      </c>
      <c r="R60" s="44">
        <v>1.012</v>
      </c>
      <c r="S60" s="44">
        <v>1.012</v>
      </c>
      <c r="T60" s="44">
        <v>1.012</v>
      </c>
      <c r="U60" s="44">
        <v>1.012</v>
      </c>
      <c r="V60" s="44">
        <v>1.012</v>
      </c>
      <c r="W60" s="44">
        <v>1.012</v>
      </c>
      <c r="X60" s="44">
        <v>1.012</v>
      </c>
      <c r="Y60" s="44">
        <v>1.012</v>
      </c>
      <c r="Z60" s="44">
        <v>1.012</v>
      </c>
      <c r="AA60" s="44">
        <v>1.012</v>
      </c>
      <c r="AB60" s="45">
        <v>1.012</v>
      </c>
      <c r="AD60" s="48"/>
      <c r="AE60" s="55"/>
    </row>
    <row r="61" spans="1:31" s="53" customFormat="1" x14ac:dyDescent="0.25">
      <c r="A61" s="271" t="s">
        <v>239</v>
      </c>
      <c r="B61" s="127" t="s">
        <v>162</v>
      </c>
      <c r="C61" s="293" t="s">
        <v>242</v>
      </c>
      <c r="D61" s="222" t="s">
        <v>224</v>
      </c>
      <c r="E61" s="59">
        <v>1.012</v>
      </c>
      <c r="F61" s="44">
        <v>1.012</v>
      </c>
      <c r="G61" s="44">
        <v>1.012</v>
      </c>
      <c r="H61" s="44">
        <v>1.012</v>
      </c>
      <c r="I61" s="44">
        <v>1.012</v>
      </c>
      <c r="J61" s="44">
        <v>1.012</v>
      </c>
      <c r="K61" s="44">
        <v>1.012</v>
      </c>
      <c r="L61" s="44">
        <v>1.012</v>
      </c>
      <c r="M61" s="44">
        <v>1.012</v>
      </c>
      <c r="N61" s="44">
        <v>1.012</v>
      </c>
      <c r="O61" s="44">
        <v>1.012</v>
      </c>
      <c r="P61" s="44">
        <v>1.012</v>
      </c>
      <c r="Q61" s="44">
        <v>1.012</v>
      </c>
      <c r="R61" s="44">
        <v>1.012</v>
      </c>
      <c r="S61" s="44">
        <v>1.012</v>
      </c>
      <c r="T61" s="44">
        <v>1.012</v>
      </c>
      <c r="U61" s="44">
        <v>1.012</v>
      </c>
      <c r="V61" s="44">
        <v>1.012</v>
      </c>
      <c r="W61" s="44">
        <v>1.012</v>
      </c>
      <c r="X61" s="44">
        <v>1.012</v>
      </c>
      <c r="Y61" s="44">
        <v>1.012</v>
      </c>
      <c r="Z61" s="44">
        <v>1.012</v>
      </c>
      <c r="AA61" s="44">
        <v>1.012</v>
      </c>
      <c r="AB61" s="45">
        <v>1.012</v>
      </c>
      <c r="AD61" s="48"/>
      <c r="AE61" s="55"/>
    </row>
    <row r="62" spans="1:31" s="60" customFormat="1" x14ac:dyDescent="0.25">
      <c r="A62" s="272" t="s">
        <v>243</v>
      </c>
      <c r="B62" s="127" t="s">
        <v>162</v>
      </c>
      <c r="C62" s="295" t="s">
        <v>280</v>
      </c>
      <c r="D62" s="222" t="s">
        <v>224</v>
      </c>
      <c r="E62" s="59">
        <v>1.012</v>
      </c>
      <c r="F62" s="44">
        <v>1.012</v>
      </c>
      <c r="G62" s="44">
        <v>1.012</v>
      </c>
      <c r="H62" s="44">
        <v>1.012</v>
      </c>
      <c r="I62" s="44">
        <v>1.012</v>
      </c>
      <c r="J62" s="44">
        <v>1.012</v>
      </c>
      <c r="K62" s="44">
        <v>1.012</v>
      </c>
      <c r="L62" s="44">
        <v>1.012</v>
      </c>
      <c r="M62" s="44">
        <v>1.012</v>
      </c>
      <c r="N62" s="44">
        <v>1.012</v>
      </c>
      <c r="O62" s="44">
        <v>1.012</v>
      </c>
      <c r="P62" s="44">
        <v>1.012</v>
      </c>
      <c r="Q62" s="44">
        <v>1.012</v>
      </c>
      <c r="R62" s="44">
        <v>1.012</v>
      </c>
      <c r="S62" s="44">
        <v>1.012</v>
      </c>
      <c r="T62" s="44">
        <v>1.012</v>
      </c>
      <c r="U62" s="44">
        <v>1.012</v>
      </c>
      <c r="V62" s="44">
        <v>1.012</v>
      </c>
      <c r="W62" s="44">
        <v>1.012</v>
      </c>
      <c r="X62" s="44">
        <v>1.012</v>
      </c>
      <c r="Y62" s="44">
        <v>1.012</v>
      </c>
      <c r="Z62" s="44">
        <v>1.012</v>
      </c>
      <c r="AA62" s="44">
        <v>1.012</v>
      </c>
      <c r="AB62" s="45">
        <v>1.012</v>
      </c>
      <c r="AD62" s="63"/>
      <c r="AE62" s="61"/>
    </row>
    <row r="63" spans="1:31" s="60" customFormat="1" x14ac:dyDescent="0.25">
      <c r="A63" s="273" t="s">
        <v>246</v>
      </c>
      <c r="B63" s="127" t="s">
        <v>162</v>
      </c>
      <c r="C63" s="295" t="s">
        <v>279</v>
      </c>
      <c r="D63" s="221" t="s">
        <v>232</v>
      </c>
      <c r="E63" s="59">
        <v>1.012</v>
      </c>
      <c r="F63" s="44">
        <v>1.012</v>
      </c>
      <c r="G63" s="44">
        <v>1.012</v>
      </c>
      <c r="H63" s="44">
        <v>1.012</v>
      </c>
      <c r="I63" s="44">
        <v>1.012</v>
      </c>
      <c r="J63" s="44">
        <v>1.012</v>
      </c>
      <c r="K63" s="44">
        <v>1.012</v>
      </c>
      <c r="L63" s="44">
        <v>1.012</v>
      </c>
      <c r="M63" s="44">
        <v>1.012</v>
      </c>
      <c r="N63" s="44">
        <v>1.012</v>
      </c>
      <c r="O63" s="44">
        <v>1.012</v>
      </c>
      <c r="P63" s="44">
        <v>1.012</v>
      </c>
      <c r="Q63" s="44">
        <v>1.012</v>
      </c>
      <c r="R63" s="44">
        <v>1.012</v>
      </c>
      <c r="S63" s="44">
        <v>1.012</v>
      </c>
      <c r="T63" s="44">
        <v>1.012</v>
      </c>
      <c r="U63" s="44">
        <v>1.012</v>
      </c>
      <c r="V63" s="44">
        <v>1.012</v>
      </c>
      <c r="W63" s="44">
        <v>1.012</v>
      </c>
      <c r="X63" s="44">
        <v>1.012</v>
      </c>
      <c r="Y63" s="44">
        <v>1.012</v>
      </c>
      <c r="Z63" s="44">
        <v>1.012</v>
      </c>
      <c r="AA63" s="44">
        <v>1.012</v>
      </c>
      <c r="AB63" s="45">
        <v>1.012</v>
      </c>
      <c r="AD63" s="63"/>
      <c r="AE63" s="61"/>
    </row>
    <row r="64" spans="1:31" s="60" customFormat="1" x14ac:dyDescent="0.25">
      <c r="A64" s="274" t="s">
        <v>248</v>
      </c>
      <c r="B64" s="127" t="s">
        <v>162</v>
      </c>
      <c r="C64" s="296" t="s">
        <v>249</v>
      </c>
      <c r="D64" s="222" t="s">
        <v>223</v>
      </c>
      <c r="E64" s="59">
        <v>1.012</v>
      </c>
      <c r="F64" s="44">
        <v>1.012</v>
      </c>
      <c r="G64" s="44">
        <v>1.012</v>
      </c>
      <c r="H64" s="44">
        <v>1.012</v>
      </c>
      <c r="I64" s="44">
        <v>1.012</v>
      </c>
      <c r="J64" s="44">
        <v>1.012</v>
      </c>
      <c r="K64" s="44">
        <v>1.012</v>
      </c>
      <c r="L64" s="44">
        <v>1.012</v>
      </c>
      <c r="M64" s="44">
        <v>1.012</v>
      </c>
      <c r="N64" s="44">
        <v>1.012</v>
      </c>
      <c r="O64" s="44">
        <v>1.012</v>
      </c>
      <c r="P64" s="44">
        <v>1.012</v>
      </c>
      <c r="Q64" s="44">
        <v>1.012</v>
      </c>
      <c r="R64" s="44">
        <v>1.012</v>
      </c>
      <c r="S64" s="44">
        <v>1.012</v>
      </c>
      <c r="T64" s="44">
        <v>1.012</v>
      </c>
      <c r="U64" s="44">
        <v>1.012</v>
      </c>
      <c r="V64" s="44">
        <v>1.012</v>
      </c>
      <c r="W64" s="44">
        <v>1.012</v>
      </c>
      <c r="X64" s="44">
        <v>1.012</v>
      </c>
      <c r="Y64" s="44">
        <v>1.012</v>
      </c>
      <c r="Z64" s="44">
        <v>1.012</v>
      </c>
      <c r="AA64" s="44">
        <v>1.012</v>
      </c>
      <c r="AB64" s="45">
        <v>1.012</v>
      </c>
      <c r="AD64" s="63"/>
      <c r="AE64" s="61"/>
    </row>
    <row r="65" spans="1:31" s="60" customFormat="1" x14ac:dyDescent="0.25">
      <c r="A65" s="275" t="s">
        <v>250</v>
      </c>
      <c r="B65" s="127" t="s">
        <v>162</v>
      </c>
      <c r="C65" s="297" t="s">
        <v>251</v>
      </c>
      <c r="D65" s="222" t="s">
        <v>224</v>
      </c>
      <c r="E65" s="59">
        <v>1.012</v>
      </c>
      <c r="F65" s="44">
        <v>1.012</v>
      </c>
      <c r="G65" s="44">
        <v>1.012</v>
      </c>
      <c r="H65" s="44">
        <v>1.012</v>
      </c>
      <c r="I65" s="44">
        <v>1.012</v>
      </c>
      <c r="J65" s="44">
        <v>1.012</v>
      </c>
      <c r="K65" s="44">
        <v>1.012</v>
      </c>
      <c r="L65" s="44">
        <v>1.012</v>
      </c>
      <c r="M65" s="44">
        <v>1.012</v>
      </c>
      <c r="N65" s="44">
        <v>1.012</v>
      </c>
      <c r="O65" s="44">
        <v>1.012</v>
      </c>
      <c r="P65" s="44">
        <v>1.012</v>
      </c>
      <c r="Q65" s="44">
        <v>1.012</v>
      </c>
      <c r="R65" s="44">
        <v>1.012</v>
      </c>
      <c r="S65" s="44">
        <v>1.012</v>
      </c>
      <c r="T65" s="44">
        <v>1.012</v>
      </c>
      <c r="U65" s="44">
        <v>1.012</v>
      </c>
      <c r="V65" s="44">
        <v>1.012</v>
      </c>
      <c r="W65" s="44">
        <v>1.012</v>
      </c>
      <c r="X65" s="44">
        <v>1.012</v>
      </c>
      <c r="Y65" s="44">
        <v>1.012</v>
      </c>
      <c r="Z65" s="44">
        <v>1.012</v>
      </c>
      <c r="AA65" s="44">
        <v>1.012</v>
      </c>
      <c r="AB65" s="45">
        <v>1.012</v>
      </c>
      <c r="AD65" s="63"/>
      <c r="AE65" s="61"/>
    </row>
    <row r="66" spans="1:31" s="60" customFormat="1" x14ac:dyDescent="0.25">
      <c r="A66" s="153" t="s">
        <v>272</v>
      </c>
      <c r="B66" s="127" t="s">
        <v>162</v>
      </c>
      <c r="C66" s="297" t="s">
        <v>273</v>
      </c>
      <c r="D66" s="223" t="s">
        <v>274</v>
      </c>
      <c r="E66" s="59">
        <v>1.012</v>
      </c>
      <c r="F66" s="44">
        <v>1.012</v>
      </c>
      <c r="G66" s="44">
        <v>1.012</v>
      </c>
      <c r="H66" s="44">
        <v>1.012</v>
      </c>
      <c r="I66" s="44">
        <v>1.012</v>
      </c>
      <c r="J66" s="44">
        <v>1.012</v>
      </c>
      <c r="K66" s="44">
        <v>1.012</v>
      </c>
      <c r="L66" s="44">
        <v>1.012</v>
      </c>
      <c r="M66" s="44">
        <v>1.012</v>
      </c>
      <c r="N66" s="44">
        <v>1.012</v>
      </c>
      <c r="O66" s="44">
        <v>1.012</v>
      </c>
      <c r="P66" s="44">
        <v>1.012</v>
      </c>
      <c r="Q66" s="44">
        <v>1.012</v>
      </c>
      <c r="R66" s="44">
        <v>1.012</v>
      </c>
      <c r="S66" s="44">
        <v>1.012</v>
      </c>
      <c r="T66" s="44">
        <v>1.012</v>
      </c>
      <c r="U66" s="44">
        <v>1.012</v>
      </c>
      <c r="V66" s="44">
        <v>1.012</v>
      </c>
      <c r="W66" s="44">
        <v>1.012</v>
      </c>
      <c r="X66" s="44">
        <v>1.012</v>
      </c>
      <c r="Y66" s="44">
        <v>1.012</v>
      </c>
      <c r="Z66" s="44">
        <v>1.012</v>
      </c>
      <c r="AA66" s="44">
        <v>1.012</v>
      </c>
      <c r="AB66" s="45">
        <v>1.012</v>
      </c>
      <c r="AD66" s="63"/>
      <c r="AE66" s="61"/>
    </row>
    <row r="67" spans="1:31" s="60" customFormat="1" x14ac:dyDescent="0.25">
      <c r="A67" s="276" t="s">
        <v>277</v>
      </c>
      <c r="B67" s="127" t="s">
        <v>162</v>
      </c>
      <c r="C67" s="298" t="s">
        <v>278</v>
      </c>
      <c r="D67" s="224" t="s">
        <v>274</v>
      </c>
      <c r="E67" s="59">
        <v>1.012</v>
      </c>
      <c r="F67" s="44">
        <v>1.012</v>
      </c>
      <c r="G67" s="44">
        <v>1.012</v>
      </c>
      <c r="H67" s="44">
        <v>1.012</v>
      </c>
      <c r="I67" s="44">
        <v>1.012</v>
      </c>
      <c r="J67" s="44">
        <v>1.012</v>
      </c>
      <c r="K67" s="44">
        <v>1.012</v>
      </c>
      <c r="L67" s="44">
        <v>1.012</v>
      </c>
      <c r="M67" s="44">
        <v>1.012</v>
      </c>
      <c r="N67" s="44">
        <v>1.012</v>
      </c>
      <c r="O67" s="44">
        <v>1.012</v>
      </c>
      <c r="P67" s="44">
        <v>1.012</v>
      </c>
      <c r="Q67" s="44">
        <v>1.012</v>
      </c>
      <c r="R67" s="44">
        <v>1.012</v>
      </c>
      <c r="S67" s="44">
        <v>1.012</v>
      </c>
      <c r="T67" s="44">
        <v>1.012</v>
      </c>
      <c r="U67" s="44">
        <v>1.012</v>
      </c>
      <c r="V67" s="44">
        <v>1.012</v>
      </c>
      <c r="W67" s="44">
        <v>1.012</v>
      </c>
      <c r="X67" s="44">
        <v>1.012</v>
      </c>
      <c r="Y67" s="44">
        <v>1.012</v>
      </c>
      <c r="Z67" s="44">
        <v>1.012</v>
      </c>
      <c r="AA67" s="44">
        <v>1.012</v>
      </c>
      <c r="AB67" s="45">
        <v>1.012</v>
      </c>
      <c r="AD67" s="63"/>
      <c r="AE67" s="61"/>
    </row>
    <row r="68" spans="1:31" s="60" customFormat="1" x14ac:dyDescent="0.25">
      <c r="A68" s="275" t="s">
        <v>281</v>
      </c>
      <c r="B68" s="127" t="s">
        <v>162</v>
      </c>
      <c r="C68" s="297" t="s">
        <v>284</v>
      </c>
      <c r="D68" s="161" t="s">
        <v>283</v>
      </c>
      <c r="E68" s="59">
        <v>1.012</v>
      </c>
      <c r="F68" s="44">
        <v>1.012</v>
      </c>
      <c r="G68" s="44">
        <v>1.012</v>
      </c>
      <c r="H68" s="44">
        <v>1.012</v>
      </c>
      <c r="I68" s="44">
        <v>1.012</v>
      </c>
      <c r="J68" s="44">
        <v>1.012</v>
      </c>
      <c r="K68" s="44">
        <v>1.012</v>
      </c>
      <c r="L68" s="44">
        <v>1.012</v>
      </c>
      <c r="M68" s="44">
        <v>1.012</v>
      </c>
      <c r="N68" s="44">
        <v>1.012</v>
      </c>
      <c r="O68" s="44">
        <v>1.012</v>
      </c>
      <c r="P68" s="44">
        <v>1.012</v>
      </c>
      <c r="Q68" s="44">
        <v>1.012</v>
      </c>
      <c r="R68" s="44">
        <v>1.012</v>
      </c>
      <c r="S68" s="44">
        <v>1.012</v>
      </c>
      <c r="T68" s="44">
        <v>1.012</v>
      </c>
      <c r="U68" s="44">
        <v>1.012</v>
      </c>
      <c r="V68" s="44">
        <v>1.012</v>
      </c>
      <c r="W68" s="44">
        <v>1.012</v>
      </c>
      <c r="X68" s="44">
        <v>1.012</v>
      </c>
      <c r="Y68" s="44">
        <v>1.012</v>
      </c>
      <c r="Z68" s="44">
        <v>1.012</v>
      </c>
      <c r="AA68" s="44">
        <v>1.012</v>
      </c>
      <c r="AB68" s="45">
        <v>1.012</v>
      </c>
      <c r="AD68" s="63"/>
      <c r="AE68" s="61"/>
    </row>
    <row r="69" spans="1:31" s="60" customFormat="1" x14ac:dyDescent="0.25">
      <c r="A69" s="275" t="s">
        <v>282</v>
      </c>
      <c r="B69" s="127" t="s">
        <v>162</v>
      </c>
      <c r="C69" s="299" t="s">
        <v>285</v>
      </c>
      <c r="D69" s="161" t="s">
        <v>283</v>
      </c>
      <c r="E69" s="59">
        <v>1.012</v>
      </c>
      <c r="F69" s="44">
        <v>1.012</v>
      </c>
      <c r="G69" s="44">
        <v>1.012</v>
      </c>
      <c r="H69" s="44">
        <v>1.012</v>
      </c>
      <c r="I69" s="44">
        <v>1.012</v>
      </c>
      <c r="J69" s="44">
        <v>1.012</v>
      </c>
      <c r="K69" s="44">
        <v>1.012</v>
      </c>
      <c r="L69" s="44">
        <v>1.012</v>
      </c>
      <c r="M69" s="44">
        <v>1.012</v>
      </c>
      <c r="N69" s="44">
        <v>1.012</v>
      </c>
      <c r="O69" s="44">
        <v>1.012</v>
      </c>
      <c r="P69" s="44">
        <v>1.012</v>
      </c>
      <c r="Q69" s="44">
        <v>1.012</v>
      </c>
      <c r="R69" s="44">
        <v>1.012</v>
      </c>
      <c r="S69" s="44">
        <v>1.012</v>
      </c>
      <c r="T69" s="44">
        <v>1.012</v>
      </c>
      <c r="U69" s="44">
        <v>1.012</v>
      </c>
      <c r="V69" s="44">
        <v>1.012</v>
      </c>
      <c r="W69" s="44">
        <v>1.012</v>
      </c>
      <c r="X69" s="44">
        <v>1.012</v>
      </c>
      <c r="Y69" s="44">
        <v>1.012</v>
      </c>
      <c r="Z69" s="44">
        <v>1.012</v>
      </c>
      <c r="AA69" s="44">
        <v>1.012</v>
      </c>
      <c r="AB69" s="45">
        <v>1.012</v>
      </c>
      <c r="AD69" s="63"/>
      <c r="AE69" s="61"/>
    </row>
    <row r="70" spans="1:31" s="60" customFormat="1" x14ac:dyDescent="0.25">
      <c r="A70" s="277" t="s">
        <v>288</v>
      </c>
      <c r="B70" s="283" t="s">
        <v>162</v>
      </c>
      <c r="C70" s="283" t="s">
        <v>287</v>
      </c>
      <c r="D70" s="225" t="s">
        <v>232</v>
      </c>
      <c r="E70" s="59">
        <v>1.012</v>
      </c>
      <c r="F70" s="44">
        <v>1.012</v>
      </c>
      <c r="G70" s="44">
        <v>1.012</v>
      </c>
      <c r="H70" s="44">
        <v>1.012</v>
      </c>
      <c r="I70" s="44">
        <v>1.012</v>
      </c>
      <c r="J70" s="44">
        <v>1.012</v>
      </c>
      <c r="K70" s="44">
        <v>1.012</v>
      </c>
      <c r="L70" s="44">
        <v>1.012</v>
      </c>
      <c r="M70" s="44">
        <v>1.012</v>
      </c>
      <c r="N70" s="44">
        <v>1.012</v>
      </c>
      <c r="O70" s="44">
        <v>1.012</v>
      </c>
      <c r="P70" s="44">
        <v>1.012</v>
      </c>
      <c r="Q70" s="44">
        <v>1.012</v>
      </c>
      <c r="R70" s="44">
        <v>1.012</v>
      </c>
      <c r="S70" s="44">
        <v>1.012</v>
      </c>
      <c r="T70" s="44">
        <v>1.012</v>
      </c>
      <c r="U70" s="44">
        <v>1.012</v>
      </c>
      <c r="V70" s="44">
        <v>1.012</v>
      </c>
      <c r="W70" s="44">
        <v>1.012</v>
      </c>
      <c r="X70" s="44">
        <v>1.012</v>
      </c>
      <c r="Y70" s="44">
        <v>1.012</v>
      </c>
      <c r="Z70" s="44">
        <v>1.012</v>
      </c>
      <c r="AA70" s="44">
        <v>1.012</v>
      </c>
      <c r="AB70" s="45">
        <v>1.012</v>
      </c>
      <c r="AD70" s="63"/>
      <c r="AE70" s="61"/>
    </row>
    <row r="71" spans="1:31" s="60" customFormat="1" x14ac:dyDescent="0.25">
      <c r="A71" s="271" t="s">
        <v>236</v>
      </c>
      <c r="B71" s="300" t="s">
        <v>234</v>
      </c>
      <c r="C71" s="293" t="s">
        <v>235</v>
      </c>
      <c r="D71" s="222" t="s">
        <v>223</v>
      </c>
      <c r="E71" s="59">
        <v>1.012</v>
      </c>
      <c r="F71" s="44">
        <v>1.012</v>
      </c>
      <c r="G71" s="44">
        <v>1.012</v>
      </c>
      <c r="H71" s="44">
        <v>1.012</v>
      </c>
      <c r="I71" s="44">
        <v>1.012</v>
      </c>
      <c r="J71" s="44">
        <v>1.012</v>
      </c>
      <c r="K71" s="44">
        <v>1.012</v>
      </c>
      <c r="L71" s="44">
        <v>1.012</v>
      </c>
      <c r="M71" s="44">
        <v>1.012</v>
      </c>
      <c r="N71" s="44">
        <v>1.012</v>
      </c>
      <c r="O71" s="44">
        <v>1.012</v>
      </c>
      <c r="P71" s="44">
        <v>1.012</v>
      </c>
      <c r="Q71" s="44">
        <v>1.012</v>
      </c>
      <c r="R71" s="44">
        <v>1.012</v>
      </c>
      <c r="S71" s="44">
        <v>1.012</v>
      </c>
      <c r="T71" s="44">
        <v>1.012</v>
      </c>
      <c r="U71" s="44">
        <v>1.012</v>
      </c>
      <c r="V71" s="44">
        <v>1.012</v>
      </c>
      <c r="W71" s="44">
        <v>1.012</v>
      </c>
      <c r="X71" s="44">
        <v>1.012</v>
      </c>
      <c r="Y71" s="44">
        <v>1.012</v>
      </c>
      <c r="Z71" s="44">
        <v>1.012</v>
      </c>
      <c r="AA71" s="44">
        <v>1.012</v>
      </c>
      <c r="AB71" s="45">
        <v>1.012</v>
      </c>
      <c r="AD71" s="63"/>
      <c r="AE71" s="61"/>
    </row>
    <row r="72" spans="1:31" s="60" customFormat="1" x14ac:dyDescent="0.25">
      <c r="A72" s="271" t="s">
        <v>238</v>
      </c>
      <c r="B72" s="300" t="s">
        <v>234</v>
      </c>
      <c r="C72" s="293" t="s">
        <v>237</v>
      </c>
      <c r="D72" s="157" t="s">
        <v>158</v>
      </c>
      <c r="E72" s="59">
        <v>1.012</v>
      </c>
      <c r="F72" s="44">
        <v>1.012</v>
      </c>
      <c r="G72" s="44">
        <v>1.012</v>
      </c>
      <c r="H72" s="44">
        <v>1.012</v>
      </c>
      <c r="I72" s="44">
        <v>1.012</v>
      </c>
      <c r="J72" s="44">
        <v>1.012</v>
      </c>
      <c r="K72" s="44">
        <v>1.012</v>
      </c>
      <c r="L72" s="44">
        <v>1.012</v>
      </c>
      <c r="M72" s="44">
        <v>1.012</v>
      </c>
      <c r="N72" s="44">
        <v>1.012</v>
      </c>
      <c r="O72" s="44">
        <v>1.012</v>
      </c>
      <c r="P72" s="44">
        <v>1.012</v>
      </c>
      <c r="Q72" s="44">
        <v>1.012</v>
      </c>
      <c r="R72" s="44">
        <v>1.012</v>
      </c>
      <c r="S72" s="44">
        <v>1.012</v>
      </c>
      <c r="T72" s="44">
        <v>1.012</v>
      </c>
      <c r="U72" s="44">
        <v>1.012</v>
      </c>
      <c r="V72" s="44">
        <v>1.012</v>
      </c>
      <c r="W72" s="44">
        <v>1.012</v>
      </c>
      <c r="X72" s="44">
        <v>1.012</v>
      </c>
      <c r="Y72" s="44">
        <v>1.012</v>
      </c>
      <c r="Z72" s="44">
        <v>1.012</v>
      </c>
      <c r="AA72" s="44">
        <v>1.012</v>
      </c>
      <c r="AB72" s="45">
        <v>1.012</v>
      </c>
      <c r="AD72" s="63"/>
      <c r="AE72" s="61"/>
    </row>
    <row r="73" spans="1:31" s="60" customFormat="1" x14ac:dyDescent="0.25">
      <c r="A73" s="273" t="s">
        <v>244</v>
      </c>
      <c r="B73" s="300" t="s">
        <v>234</v>
      </c>
      <c r="C73" s="301" t="s">
        <v>245</v>
      </c>
      <c r="D73" s="157" t="s">
        <v>158</v>
      </c>
      <c r="E73" s="59">
        <v>1.012</v>
      </c>
      <c r="F73" s="44">
        <v>1.012</v>
      </c>
      <c r="G73" s="44">
        <v>1.012</v>
      </c>
      <c r="H73" s="44">
        <v>1.012</v>
      </c>
      <c r="I73" s="44">
        <v>1.012</v>
      </c>
      <c r="J73" s="44">
        <v>1.012</v>
      </c>
      <c r="K73" s="44">
        <v>1.012</v>
      </c>
      <c r="L73" s="44">
        <v>1.012</v>
      </c>
      <c r="M73" s="44">
        <v>1.012</v>
      </c>
      <c r="N73" s="44">
        <v>1.012</v>
      </c>
      <c r="O73" s="44">
        <v>1.012</v>
      </c>
      <c r="P73" s="44">
        <v>1.012</v>
      </c>
      <c r="Q73" s="44">
        <v>1.012</v>
      </c>
      <c r="R73" s="44">
        <v>1.012</v>
      </c>
      <c r="S73" s="44">
        <v>1.012</v>
      </c>
      <c r="T73" s="44">
        <v>1.012</v>
      </c>
      <c r="U73" s="44">
        <v>1.012</v>
      </c>
      <c r="V73" s="44">
        <v>1.012</v>
      </c>
      <c r="W73" s="44">
        <v>1.012</v>
      </c>
      <c r="X73" s="44">
        <v>1.012</v>
      </c>
      <c r="Y73" s="44">
        <v>1.012</v>
      </c>
      <c r="Z73" s="44">
        <v>1.012</v>
      </c>
      <c r="AA73" s="44">
        <v>1.012</v>
      </c>
      <c r="AB73" s="45">
        <v>1.012</v>
      </c>
      <c r="AD73" s="63"/>
      <c r="AE73" s="61"/>
    </row>
    <row r="74" spans="1:31" s="60" customFormat="1" x14ac:dyDescent="0.25">
      <c r="A74" s="278" t="s">
        <v>275</v>
      </c>
      <c r="B74" s="300" t="s">
        <v>234</v>
      </c>
      <c r="C74" s="156" t="s">
        <v>276</v>
      </c>
      <c r="D74" s="157" t="s">
        <v>158</v>
      </c>
      <c r="E74" s="59">
        <v>1.012</v>
      </c>
      <c r="F74" s="44">
        <v>1.012</v>
      </c>
      <c r="G74" s="44">
        <v>1.012</v>
      </c>
      <c r="H74" s="44">
        <v>1.012</v>
      </c>
      <c r="I74" s="44">
        <v>1.012</v>
      </c>
      <c r="J74" s="44">
        <v>1.012</v>
      </c>
      <c r="K74" s="44">
        <v>1.012</v>
      </c>
      <c r="L74" s="44">
        <v>1.012</v>
      </c>
      <c r="M74" s="44">
        <v>1.012</v>
      </c>
      <c r="N74" s="44">
        <v>1.012</v>
      </c>
      <c r="O74" s="44">
        <v>1.012</v>
      </c>
      <c r="P74" s="44">
        <v>1.012</v>
      </c>
      <c r="Q74" s="44">
        <v>1.012</v>
      </c>
      <c r="R74" s="44">
        <v>1.012</v>
      </c>
      <c r="S74" s="44">
        <v>1.012</v>
      </c>
      <c r="T74" s="44">
        <v>1.012</v>
      </c>
      <c r="U74" s="44">
        <v>1.012</v>
      </c>
      <c r="V74" s="44">
        <v>1.012</v>
      </c>
      <c r="W74" s="44">
        <v>1.012</v>
      </c>
      <c r="X74" s="44">
        <v>1.012</v>
      </c>
      <c r="Y74" s="44">
        <v>1.012</v>
      </c>
      <c r="Z74" s="44">
        <v>1.012</v>
      </c>
      <c r="AA74" s="44">
        <v>1.012</v>
      </c>
      <c r="AB74" s="45">
        <v>1.012</v>
      </c>
      <c r="AD74" s="63"/>
      <c r="AE74" s="61"/>
    </row>
    <row r="75" spans="1:31" s="60" customFormat="1" x14ac:dyDescent="0.25">
      <c r="A75" s="279" t="s">
        <v>193</v>
      </c>
      <c r="B75" s="127" t="s">
        <v>194</v>
      </c>
      <c r="C75" s="127" t="s">
        <v>195</v>
      </c>
      <c r="D75" s="255" t="s">
        <v>146</v>
      </c>
      <c r="E75" s="70">
        <v>1.012</v>
      </c>
      <c r="F75" s="71">
        <v>1.012</v>
      </c>
      <c r="G75" s="71">
        <v>1.012</v>
      </c>
      <c r="H75" s="71">
        <v>1.012</v>
      </c>
      <c r="I75" s="71">
        <v>1.012</v>
      </c>
      <c r="J75" s="71">
        <v>1.012</v>
      </c>
      <c r="K75" s="71">
        <v>1.012</v>
      </c>
      <c r="L75" s="71">
        <v>1.012</v>
      </c>
      <c r="M75" s="71">
        <v>1.012</v>
      </c>
      <c r="N75" s="71">
        <v>1.012</v>
      </c>
      <c r="O75" s="71">
        <v>1.012</v>
      </c>
      <c r="P75" s="71">
        <v>1.012</v>
      </c>
      <c r="Q75" s="71">
        <v>1.012</v>
      </c>
      <c r="R75" s="71">
        <v>1.012</v>
      </c>
      <c r="S75" s="71">
        <v>1.012</v>
      </c>
      <c r="T75" s="71">
        <v>1.012</v>
      </c>
      <c r="U75" s="71">
        <v>1.012</v>
      </c>
      <c r="V75" s="71">
        <v>1.012</v>
      </c>
      <c r="W75" s="71">
        <v>1.012</v>
      </c>
      <c r="X75" s="71">
        <v>1.012</v>
      </c>
      <c r="Y75" s="71">
        <v>1.012</v>
      </c>
      <c r="Z75" s="71">
        <v>1.012</v>
      </c>
      <c r="AA75" s="71">
        <v>1.012</v>
      </c>
      <c r="AB75" s="72">
        <v>1.012</v>
      </c>
      <c r="AD75" s="63"/>
      <c r="AE75" s="61"/>
    </row>
    <row r="76" spans="1:31" s="60" customFormat="1" x14ac:dyDescent="0.25">
      <c r="A76" s="303" t="s">
        <v>213</v>
      </c>
      <c r="B76" s="304" t="s">
        <v>212</v>
      </c>
      <c r="C76" s="304" t="s">
        <v>211</v>
      </c>
      <c r="D76" s="255" t="s">
        <v>158</v>
      </c>
      <c r="E76" s="59">
        <v>1</v>
      </c>
      <c r="F76" s="44">
        <v>1</v>
      </c>
      <c r="G76" s="44">
        <v>1</v>
      </c>
      <c r="H76" s="44">
        <v>1</v>
      </c>
      <c r="I76" s="44">
        <v>1</v>
      </c>
      <c r="J76" s="44">
        <v>1</v>
      </c>
      <c r="K76" s="44">
        <v>1</v>
      </c>
      <c r="L76" s="44">
        <v>1</v>
      </c>
      <c r="M76" s="44">
        <v>1</v>
      </c>
      <c r="N76" s="44">
        <v>1</v>
      </c>
      <c r="O76" s="44">
        <v>1</v>
      </c>
      <c r="P76" s="44">
        <v>1</v>
      </c>
      <c r="Q76" s="44">
        <v>1</v>
      </c>
      <c r="R76" s="44">
        <v>1</v>
      </c>
      <c r="S76" s="44">
        <v>1</v>
      </c>
      <c r="T76" s="44">
        <v>1</v>
      </c>
      <c r="U76" s="44">
        <v>1</v>
      </c>
      <c r="V76" s="44">
        <v>1</v>
      </c>
      <c r="W76" s="44">
        <v>1</v>
      </c>
      <c r="X76" s="44">
        <v>1</v>
      </c>
      <c r="Y76" s="44">
        <v>1</v>
      </c>
      <c r="Z76" s="44">
        <v>1</v>
      </c>
      <c r="AA76" s="44">
        <v>1</v>
      </c>
      <c r="AB76" s="45">
        <v>1</v>
      </c>
      <c r="AD76" s="63"/>
      <c r="AE76" s="61"/>
    </row>
    <row r="77" spans="1:31" s="53" customFormat="1" x14ac:dyDescent="0.25">
      <c r="A77" s="279" t="s">
        <v>141</v>
      </c>
      <c r="B77" s="127" t="s">
        <v>163</v>
      </c>
      <c r="C77" s="127" t="s">
        <v>107</v>
      </c>
      <c r="D77" s="255" t="s">
        <v>158</v>
      </c>
      <c r="E77" s="59">
        <v>1.012</v>
      </c>
      <c r="F77" s="44">
        <v>1.012</v>
      </c>
      <c r="G77" s="44">
        <v>1.012</v>
      </c>
      <c r="H77" s="44">
        <v>1.012</v>
      </c>
      <c r="I77" s="44">
        <v>1.012</v>
      </c>
      <c r="J77" s="44">
        <v>1.012</v>
      </c>
      <c r="K77" s="44">
        <v>1.012</v>
      </c>
      <c r="L77" s="44">
        <v>1.012</v>
      </c>
      <c r="M77" s="44">
        <v>1.012</v>
      </c>
      <c r="N77" s="44">
        <v>1.012</v>
      </c>
      <c r="O77" s="44">
        <v>1.012</v>
      </c>
      <c r="P77" s="44">
        <v>1.012</v>
      </c>
      <c r="Q77" s="44">
        <v>1.012</v>
      </c>
      <c r="R77" s="44">
        <v>1.012</v>
      </c>
      <c r="S77" s="44">
        <v>1.012</v>
      </c>
      <c r="T77" s="44">
        <v>1.012</v>
      </c>
      <c r="U77" s="44">
        <v>1.012</v>
      </c>
      <c r="V77" s="44">
        <v>1.012</v>
      </c>
      <c r="W77" s="44">
        <v>1.012</v>
      </c>
      <c r="X77" s="44">
        <v>1.012</v>
      </c>
      <c r="Y77" s="44">
        <v>1.012</v>
      </c>
      <c r="Z77" s="44">
        <v>1.012</v>
      </c>
      <c r="AA77" s="44">
        <v>1.012</v>
      </c>
      <c r="AB77" s="45">
        <v>1.012</v>
      </c>
      <c r="AD77" s="48"/>
      <c r="AE77" s="55"/>
    </row>
    <row r="78" spans="1:31" s="53" customFormat="1" x14ac:dyDescent="0.25">
      <c r="A78" s="280" t="s">
        <v>165</v>
      </c>
      <c r="B78" s="127" t="s">
        <v>163</v>
      </c>
      <c r="C78" s="127" t="s">
        <v>167</v>
      </c>
      <c r="D78" s="282" t="s">
        <v>163</v>
      </c>
      <c r="E78" s="59">
        <v>1.024</v>
      </c>
      <c r="F78" s="73">
        <v>1.022</v>
      </c>
      <c r="G78" s="73">
        <v>1.024</v>
      </c>
      <c r="H78" s="73">
        <v>1.022</v>
      </c>
      <c r="I78" s="73">
        <v>1.024</v>
      </c>
      <c r="J78" s="73">
        <v>1.022</v>
      </c>
      <c r="K78" s="73">
        <v>1.024</v>
      </c>
      <c r="L78" s="73">
        <v>1.022</v>
      </c>
      <c r="M78" s="73">
        <v>1.024</v>
      </c>
      <c r="N78" s="73">
        <v>1.022</v>
      </c>
      <c r="O78" s="73">
        <v>1.024</v>
      </c>
      <c r="P78" s="73">
        <v>1.022</v>
      </c>
      <c r="Q78" s="73">
        <v>1.024</v>
      </c>
      <c r="R78" s="73">
        <v>1.022</v>
      </c>
      <c r="S78" s="73">
        <v>1.024</v>
      </c>
      <c r="T78" s="73">
        <v>1.022</v>
      </c>
      <c r="U78" s="73">
        <v>1.024</v>
      </c>
      <c r="V78" s="73">
        <v>1.022</v>
      </c>
      <c r="W78" s="73">
        <v>1.024</v>
      </c>
      <c r="X78" s="73">
        <v>1.022</v>
      </c>
      <c r="Y78" s="73">
        <v>1.0198854007924414</v>
      </c>
      <c r="Z78" s="73">
        <v>1.0185711673270343</v>
      </c>
      <c r="AA78" s="73">
        <v>1.0198854007924414</v>
      </c>
      <c r="AB78" s="45">
        <v>1.0185711673270343</v>
      </c>
      <c r="AD78" s="48"/>
      <c r="AE78" s="55"/>
    </row>
    <row r="79" spans="1:31" s="60" customFormat="1" ht="15.75" thickBot="1" x14ac:dyDescent="0.3">
      <c r="A79" s="281" t="s">
        <v>166</v>
      </c>
      <c r="B79" s="163" t="s">
        <v>163</v>
      </c>
      <c r="C79" s="163" t="s">
        <v>93</v>
      </c>
      <c r="D79" s="227" t="s">
        <v>163</v>
      </c>
      <c r="E79" s="204">
        <v>1.0575920000000001</v>
      </c>
      <c r="F79" s="205">
        <v>1.0279180000000001</v>
      </c>
      <c r="G79" s="205">
        <v>1.0575920000000001</v>
      </c>
      <c r="H79" s="205">
        <v>1.0279180000000001</v>
      </c>
      <c r="I79" s="205">
        <v>1.0573710000000001</v>
      </c>
      <c r="J79" s="205">
        <v>1.0278579999999999</v>
      </c>
      <c r="K79" s="205">
        <v>1.0573710000000001</v>
      </c>
      <c r="L79" s="205">
        <v>1.0278579999999999</v>
      </c>
      <c r="M79" s="205">
        <v>1.0573710000000001</v>
      </c>
      <c r="N79" s="205">
        <v>1.0278579999999999</v>
      </c>
      <c r="O79" s="205">
        <v>1.0573710000000001</v>
      </c>
      <c r="P79" s="205">
        <v>1.0278579999999999</v>
      </c>
      <c r="Q79" s="205">
        <v>1.0573710000000001</v>
      </c>
      <c r="R79" s="205">
        <v>1.0278579999999999</v>
      </c>
      <c r="S79" s="205">
        <v>1.0573710000000001</v>
      </c>
      <c r="T79" s="205">
        <v>1.0278579999999999</v>
      </c>
      <c r="U79" s="205">
        <v>1.0573710000000001</v>
      </c>
      <c r="V79" s="205">
        <v>1.0278579999999999</v>
      </c>
      <c r="W79" s="205">
        <v>1.0573710000000001</v>
      </c>
      <c r="X79" s="205">
        <v>1.0278579999999999</v>
      </c>
      <c r="Y79" s="205">
        <v>1.0573710000000001</v>
      </c>
      <c r="Z79" s="205">
        <v>1.0278579999999999</v>
      </c>
      <c r="AA79" s="205">
        <v>1.0573710000000001</v>
      </c>
      <c r="AB79" s="309">
        <v>1.0278579999999999</v>
      </c>
      <c r="AD79" s="63"/>
      <c r="AE79" s="61"/>
    </row>
    <row r="80" spans="1:31" s="11" customFormat="1" x14ac:dyDescent="0.25">
      <c r="A80" s="8"/>
      <c r="B80" s="10"/>
      <c r="C80" s="9"/>
      <c r="D80" s="8"/>
      <c r="E80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D80"/>
      <c r="AE80" s="3"/>
    </row>
    <row r="81" spans="1:30" x14ac:dyDescent="0.25">
      <c r="A81" s="18"/>
      <c r="B81"/>
      <c r="C81"/>
    </row>
    <row r="82" spans="1:30" x14ac:dyDescent="0.25">
      <c r="AD82"/>
    </row>
    <row r="83" spans="1:30" x14ac:dyDescent="0.25">
      <c r="AD83"/>
    </row>
    <row r="84" spans="1:30" x14ac:dyDescent="0.25">
      <c r="AD84"/>
    </row>
    <row r="85" spans="1:30" x14ac:dyDescent="0.25">
      <c r="AD85"/>
    </row>
    <row r="86" spans="1:30" x14ac:dyDescent="0.25">
      <c r="AD86"/>
    </row>
    <row r="87" spans="1:30" x14ac:dyDescent="0.25">
      <c r="AD87"/>
    </row>
    <row r="88" spans="1:30" x14ac:dyDescent="0.25">
      <c r="AD88"/>
    </row>
    <row r="89" spans="1:30" x14ac:dyDescent="0.25">
      <c r="AD89"/>
    </row>
    <row r="90" spans="1:30" x14ac:dyDescent="0.25">
      <c r="AD90"/>
    </row>
    <row r="91" spans="1:30" x14ac:dyDescent="0.25">
      <c r="AD91"/>
    </row>
    <row r="92" spans="1:30" x14ac:dyDescent="0.25">
      <c r="AD92"/>
    </row>
    <row r="93" spans="1:30" x14ac:dyDescent="0.25">
      <c r="AD93"/>
    </row>
    <row r="94" spans="1:30" x14ac:dyDescent="0.25">
      <c r="AD94"/>
    </row>
    <row r="95" spans="1:30" x14ac:dyDescent="0.25">
      <c r="AD95"/>
    </row>
    <row r="96" spans="1:30" x14ac:dyDescent="0.25">
      <c r="AD96"/>
    </row>
    <row r="97" spans="30:30" x14ac:dyDescent="0.25">
      <c r="AD97"/>
    </row>
    <row r="98" spans="30:30" x14ac:dyDescent="0.25">
      <c r="AD98"/>
    </row>
    <row r="99" spans="30:30" x14ac:dyDescent="0.25">
      <c r="AD99"/>
    </row>
    <row r="100" spans="30:30" x14ac:dyDescent="0.25">
      <c r="AD100"/>
    </row>
    <row r="101" spans="30:30" x14ac:dyDescent="0.25">
      <c r="AD101"/>
    </row>
    <row r="102" spans="30:30" x14ac:dyDescent="0.25">
      <c r="AD102"/>
    </row>
    <row r="103" spans="30:30" x14ac:dyDescent="0.25">
      <c r="AD103"/>
    </row>
    <row r="104" spans="30:30" x14ac:dyDescent="0.25">
      <c r="AD104"/>
    </row>
    <row r="105" spans="30:30" x14ac:dyDescent="0.25">
      <c r="AD105"/>
    </row>
    <row r="106" spans="30:30" x14ac:dyDescent="0.25">
      <c r="AD106"/>
    </row>
    <row r="107" spans="30:30" x14ac:dyDescent="0.25">
      <c r="AD107"/>
    </row>
    <row r="108" spans="30:30" x14ac:dyDescent="0.25">
      <c r="AD108"/>
    </row>
    <row r="109" spans="30:30" x14ac:dyDescent="0.25">
      <c r="AD109"/>
    </row>
    <row r="110" spans="30:30" x14ac:dyDescent="0.25">
      <c r="AD110"/>
    </row>
    <row r="111" spans="30:30" x14ac:dyDescent="0.25">
      <c r="AD111"/>
    </row>
    <row r="112" spans="30:30" x14ac:dyDescent="0.25">
      <c r="AD112"/>
    </row>
    <row r="113" spans="30:30" x14ac:dyDescent="0.25">
      <c r="AD113"/>
    </row>
    <row r="114" spans="30:30" x14ac:dyDescent="0.25">
      <c r="AD114"/>
    </row>
    <row r="115" spans="30:30" x14ac:dyDescent="0.25">
      <c r="AD115"/>
    </row>
    <row r="116" spans="30:30" x14ac:dyDescent="0.25">
      <c r="AD116"/>
    </row>
    <row r="117" spans="30:30" x14ac:dyDescent="0.25">
      <c r="AD117"/>
    </row>
    <row r="118" spans="30:30" x14ac:dyDescent="0.25">
      <c r="AD118"/>
    </row>
    <row r="119" spans="30:30" x14ac:dyDescent="0.25">
      <c r="AD119"/>
    </row>
    <row r="120" spans="30:30" x14ac:dyDescent="0.25">
      <c r="AD120"/>
    </row>
    <row r="121" spans="30:30" x14ac:dyDescent="0.25">
      <c r="AD121"/>
    </row>
    <row r="122" spans="30:30" x14ac:dyDescent="0.25">
      <c r="AD122"/>
    </row>
    <row r="123" spans="30:30" x14ac:dyDescent="0.25">
      <c r="AD123"/>
    </row>
    <row r="124" spans="30:30" x14ac:dyDescent="0.25">
      <c r="AD124"/>
    </row>
    <row r="125" spans="30:30" x14ac:dyDescent="0.25">
      <c r="AD125"/>
    </row>
    <row r="126" spans="30:30" x14ac:dyDescent="0.25">
      <c r="AD126"/>
    </row>
    <row r="127" spans="30:30" x14ac:dyDescent="0.25">
      <c r="AD127"/>
    </row>
    <row r="128" spans="30:30" x14ac:dyDescent="0.25">
      <c r="AD128"/>
    </row>
    <row r="129" spans="30:30" x14ac:dyDescent="0.25">
      <c r="AD129"/>
    </row>
    <row r="130" spans="30:30" x14ac:dyDescent="0.25">
      <c r="AD130"/>
    </row>
    <row r="131" spans="30:30" x14ac:dyDescent="0.25">
      <c r="AD131"/>
    </row>
    <row r="132" spans="30:30" x14ac:dyDescent="0.25">
      <c r="AD132"/>
    </row>
    <row r="133" spans="30:30" x14ac:dyDescent="0.25">
      <c r="AD133"/>
    </row>
    <row r="134" spans="30:30" x14ac:dyDescent="0.25">
      <c r="AD134"/>
    </row>
    <row r="135" spans="30:30" x14ac:dyDescent="0.25">
      <c r="AD135"/>
    </row>
    <row r="136" spans="30:30" x14ac:dyDescent="0.25">
      <c r="AD136"/>
    </row>
    <row r="137" spans="30:30" x14ac:dyDescent="0.25">
      <c r="AD137"/>
    </row>
    <row r="138" spans="30:30" x14ac:dyDescent="0.25">
      <c r="AD138"/>
    </row>
    <row r="139" spans="30:30" x14ac:dyDescent="0.25">
      <c r="AD139"/>
    </row>
    <row r="140" spans="30:30" x14ac:dyDescent="0.25">
      <c r="AD140"/>
    </row>
    <row r="141" spans="30:30" x14ac:dyDescent="0.25">
      <c r="AD141"/>
    </row>
    <row r="142" spans="30:30" x14ac:dyDescent="0.25">
      <c r="AD142"/>
    </row>
    <row r="143" spans="30:30" x14ac:dyDescent="0.25">
      <c r="AD143"/>
    </row>
    <row r="144" spans="30:30" x14ac:dyDescent="0.25">
      <c r="AD144"/>
    </row>
    <row r="145" spans="30:30" x14ac:dyDescent="0.25">
      <c r="AD145"/>
    </row>
    <row r="146" spans="30:30" x14ac:dyDescent="0.25">
      <c r="AD146"/>
    </row>
    <row r="147" spans="30:30" x14ac:dyDescent="0.25">
      <c r="AD147"/>
    </row>
    <row r="148" spans="30:30" x14ac:dyDescent="0.25">
      <c r="AD148"/>
    </row>
    <row r="149" spans="30:30" x14ac:dyDescent="0.25">
      <c r="AD149"/>
    </row>
    <row r="150" spans="30:30" x14ac:dyDescent="0.25">
      <c r="AD150"/>
    </row>
    <row r="151" spans="30:30" x14ac:dyDescent="0.25">
      <c r="AD151"/>
    </row>
    <row r="152" spans="30:30" x14ac:dyDescent="0.25">
      <c r="AD152"/>
    </row>
    <row r="153" spans="30:30" x14ac:dyDescent="0.25">
      <c r="AD153"/>
    </row>
    <row r="154" spans="30:30" x14ac:dyDescent="0.25">
      <c r="AD154"/>
    </row>
    <row r="155" spans="30:30" x14ac:dyDescent="0.25">
      <c r="AD155"/>
    </row>
    <row r="156" spans="30:30" x14ac:dyDescent="0.25">
      <c r="AD156"/>
    </row>
    <row r="157" spans="30:30" x14ac:dyDescent="0.25">
      <c r="AD157"/>
    </row>
    <row r="158" spans="30:30" x14ac:dyDescent="0.25">
      <c r="AD158"/>
    </row>
    <row r="159" spans="30:30" x14ac:dyDescent="0.25">
      <c r="AD159"/>
    </row>
    <row r="160" spans="30:30" x14ac:dyDescent="0.25">
      <c r="AD160"/>
    </row>
    <row r="161" spans="30:30" x14ac:dyDescent="0.25">
      <c r="AD161"/>
    </row>
    <row r="162" spans="30:30" x14ac:dyDescent="0.25">
      <c r="AD162"/>
    </row>
    <row r="163" spans="30:30" x14ac:dyDescent="0.25">
      <c r="AD163"/>
    </row>
    <row r="164" spans="30:30" x14ac:dyDescent="0.25">
      <c r="AD164"/>
    </row>
    <row r="165" spans="30:30" x14ac:dyDescent="0.25">
      <c r="AD165"/>
    </row>
    <row r="166" spans="30:30" x14ac:dyDescent="0.25">
      <c r="AD166"/>
    </row>
    <row r="167" spans="30:30" x14ac:dyDescent="0.25">
      <c r="AD167"/>
    </row>
    <row r="168" spans="30:30" x14ac:dyDescent="0.25">
      <c r="AD168"/>
    </row>
  </sheetData>
  <mergeCells count="33">
    <mergeCell ref="U3:V3"/>
    <mergeCell ref="S23:T23"/>
    <mergeCell ref="A1:AB1"/>
    <mergeCell ref="A2:A4"/>
    <mergeCell ref="B2:C3"/>
    <mergeCell ref="D2:D4"/>
    <mergeCell ref="E2:AB2"/>
    <mergeCell ref="E3:F3"/>
    <mergeCell ref="G3:H3"/>
    <mergeCell ref="I3:J3"/>
    <mergeCell ref="K3:L3"/>
    <mergeCell ref="M3:N3"/>
    <mergeCell ref="O3:P3"/>
    <mergeCell ref="Q3:R3"/>
    <mergeCell ref="AA3:AB3"/>
    <mergeCell ref="W3:X3"/>
    <mergeCell ref="S3:T3"/>
    <mergeCell ref="Y3:Z3"/>
    <mergeCell ref="A22:A24"/>
    <mergeCell ref="B22:C23"/>
    <mergeCell ref="D22:D24"/>
    <mergeCell ref="E22:AB22"/>
    <mergeCell ref="E23:F23"/>
    <mergeCell ref="G23:H23"/>
    <mergeCell ref="O23:P23"/>
    <mergeCell ref="Q23:R23"/>
    <mergeCell ref="AA23:AB23"/>
    <mergeCell ref="Y23:Z23"/>
    <mergeCell ref="I23:J23"/>
    <mergeCell ref="K23:L23"/>
    <mergeCell ref="M23:N23"/>
    <mergeCell ref="W23:X23"/>
    <mergeCell ref="U23:V23"/>
  </mergeCells>
  <phoneticPr fontId="43" type="noConversion"/>
  <pageMargins left="0.75" right="0.75" top="1" bottom="1" header="0.5" footer="0.5"/>
  <pageSetup paperSize="8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L109"/>
  <sheetViews>
    <sheetView topLeftCell="A46" zoomScale="70" zoomScaleNormal="70" workbookViewId="0">
      <selection activeCell="G69" sqref="G69"/>
    </sheetView>
  </sheetViews>
  <sheetFormatPr defaultRowHeight="12.75" x14ac:dyDescent="0.2"/>
  <cols>
    <col min="1" max="1" width="44.140625" customWidth="1"/>
    <col min="2" max="3" width="14.7109375" customWidth="1"/>
    <col min="4" max="4" width="25.7109375" customWidth="1"/>
    <col min="5" max="40" width="11.7109375" customWidth="1"/>
    <col min="41" max="41" width="14.5703125" customWidth="1"/>
    <col min="42" max="43" width="12.42578125" bestFit="1" customWidth="1"/>
    <col min="44" max="44" width="11.42578125" bestFit="1" customWidth="1"/>
    <col min="45" max="52" width="12.42578125" bestFit="1" customWidth="1"/>
    <col min="53" max="53" width="11.42578125" bestFit="1" customWidth="1"/>
    <col min="54" max="54" width="12.42578125" bestFit="1" customWidth="1"/>
    <col min="55" max="55" width="11.42578125" bestFit="1" customWidth="1"/>
    <col min="56" max="58" width="12.42578125" bestFit="1" customWidth="1"/>
    <col min="59" max="59" width="11.42578125" bestFit="1" customWidth="1"/>
    <col min="60" max="61" width="12.42578125" bestFit="1" customWidth="1"/>
    <col min="62" max="62" width="11.42578125" bestFit="1" customWidth="1"/>
    <col min="63" max="64" width="12.42578125" bestFit="1" customWidth="1"/>
  </cols>
  <sheetData>
    <row r="1" spans="1:64" ht="15.75" thickBot="1" x14ac:dyDescent="0.25">
      <c r="A1" s="355" t="s">
        <v>313</v>
      </c>
      <c r="B1" s="356"/>
      <c r="C1" s="356"/>
      <c r="D1" s="356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357"/>
      <c r="BK1" s="357"/>
      <c r="BL1" s="357"/>
    </row>
    <row r="2" spans="1:64" ht="15" customHeight="1" thickBot="1" x14ac:dyDescent="0.3">
      <c r="A2" s="327" t="s">
        <v>58</v>
      </c>
      <c r="B2" s="346" t="s">
        <v>37</v>
      </c>
      <c r="C2" s="347"/>
      <c r="D2" s="332" t="s">
        <v>38</v>
      </c>
      <c r="E2" s="359" t="s">
        <v>39</v>
      </c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359"/>
      <c r="AN2" s="359"/>
      <c r="AO2" s="359"/>
      <c r="AP2" s="359"/>
      <c r="AQ2" s="359"/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F2" s="359"/>
      <c r="BG2" s="359"/>
      <c r="BH2" s="359"/>
      <c r="BI2" s="359"/>
      <c r="BJ2" s="359"/>
      <c r="BK2" s="359"/>
      <c r="BL2" s="360"/>
    </row>
    <row r="3" spans="1:64" ht="15.75" customHeight="1" thickBot="1" x14ac:dyDescent="0.3">
      <c r="A3" s="328"/>
      <c r="B3" s="361"/>
      <c r="C3" s="362"/>
      <c r="D3" s="333"/>
      <c r="E3" s="353">
        <v>43374</v>
      </c>
      <c r="F3" s="354"/>
      <c r="G3" s="354"/>
      <c r="H3" s="354"/>
      <c r="I3" s="354"/>
      <c r="J3" s="354">
        <v>43405</v>
      </c>
      <c r="K3" s="354"/>
      <c r="L3" s="354"/>
      <c r="M3" s="354"/>
      <c r="N3" s="354"/>
      <c r="O3" s="354">
        <v>43435</v>
      </c>
      <c r="P3" s="354"/>
      <c r="Q3" s="354"/>
      <c r="R3" s="354"/>
      <c r="S3" s="354"/>
      <c r="T3" s="354">
        <v>43466</v>
      </c>
      <c r="U3" s="354"/>
      <c r="V3" s="354"/>
      <c r="W3" s="354"/>
      <c r="X3" s="354"/>
      <c r="Y3" s="354">
        <v>43497</v>
      </c>
      <c r="Z3" s="354"/>
      <c r="AA3" s="354"/>
      <c r="AB3" s="354"/>
      <c r="AC3" s="354"/>
      <c r="AD3" s="354">
        <v>43525</v>
      </c>
      <c r="AE3" s="354"/>
      <c r="AF3" s="354"/>
      <c r="AG3" s="354"/>
      <c r="AH3" s="354"/>
      <c r="AI3" s="354">
        <v>43556</v>
      </c>
      <c r="AJ3" s="354"/>
      <c r="AK3" s="354"/>
      <c r="AL3" s="354"/>
      <c r="AM3" s="354"/>
      <c r="AN3" s="354">
        <v>43586</v>
      </c>
      <c r="AO3" s="354"/>
      <c r="AP3" s="354"/>
      <c r="AQ3" s="354"/>
      <c r="AR3" s="354"/>
      <c r="AS3" s="354">
        <v>43617</v>
      </c>
      <c r="AT3" s="354"/>
      <c r="AU3" s="354"/>
      <c r="AV3" s="354"/>
      <c r="AW3" s="354"/>
      <c r="AX3" s="354">
        <v>43647</v>
      </c>
      <c r="AY3" s="354"/>
      <c r="AZ3" s="354"/>
      <c r="BA3" s="354"/>
      <c r="BB3" s="354"/>
      <c r="BC3" s="354">
        <v>43678</v>
      </c>
      <c r="BD3" s="354"/>
      <c r="BE3" s="354"/>
      <c r="BF3" s="354"/>
      <c r="BG3" s="354"/>
      <c r="BH3" s="354">
        <v>43709</v>
      </c>
      <c r="BI3" s="354"/>
      <c r="BJ3" s="354"/>
      <c r="BK3" s="354"/>
      <c r="BL3" s="354"/>
    </row>
    <row r="4" spans="1:64" ht="15" x14ac:dyDescent="0.25">
      <c r="A4" s="328"/>
      <c r="B4" s="361"/>
      <c r="C4" s="362"/>
      <c r="D4" s="333"/>
      <c r="E4" s="242">
        <v>0</v>
      </c>
      <c r="F4" s="181">
        <v>0.29166666666666669</v>
      </c>
      <c r="G4" s="181">
        <v>0.33333333333333331</v>
      </c>
      <c r="H4" s="181">
        <v>0.91666666666666663</v>
      </c>
      <c r="I4" s="181">
        <v>0.95833333333333337</v>
      </c>
      <c r="J4" s="185">
        <v>0</v>
      </c>
      <c r="K4" s="181">
        <v>0.29166666666666669</v>
      </c>
      <c r="L4" s="181">
        <v>0.33333333333333331</v>
      </c>
      <c r="M4" s="181">
        <v>0.91666666666666663</v>
      </c>
      <c r="N4" s="181">
        <v>0.95833333333333337</v>
      </c>
      <c r="O4" s="185">
        <v>0</v>
      </c>
      <c r="P4" s="181">
        <v>0.29166666666666669</v>
      </c>
      <c r="Q4" s="181">
        <v>0.33333333333333331</v>
      </c>
      <c r="R4" s="181">
        <v>0.91666666666666663</v>
      </c>
      <c r="S4" s="181">
        <v>0.95833333333333337</v>
      </c>
      <c r="T4" s="185">
        <v>0</v>
      </c>
      <c r="U4" s="181">
        <v>0.29166666666666669</v>
      </c>
      <c r="V4" s="181">
        <v>0.33333333333333331</v>
      </c>
      <c r="W4" s="181">
        <v>0.91666666666666663</v>
      </c>
      <c r="X4" s="181">
        <v>0.95833333333333337</v>
      </c>
      <c r="Y4" s="185">
        <v>0</v>
      </c>
      <c r="Z4" s="181">
        <v>0.29166666666666669</v>
      </c>
      <c r="AA4" s="181">
        <v>0.33333333333333331</v>
      </c>
      <c r="AB4" s="181">
        <v>0.91666666666666663</v>
      </c>
      <c r="AC4" s="181">
        <v>0.95833333333333337</v>
      </c>
      <c r="AD4" s="185">
        <v>0</v>
      </c>
      <c r="AE4" s="181">
        <v>0.29166666666666669</v>
      </c>
      <c r="AF4" s="181">
        <v>0.33333333333333331</v>
      </c>
      <c r="AG4" s="181">
        <v>0.91666666666666663</v>
      </c>
      <c r="AH4" s="181">
        <v>0.95833333333333337</v>
      </c>
      <c r="AI4" s="185">
        <v>0</v>
      </c>
      <c r="AJ4" s="181">
        <v>0.29166666666666669</v>
      </c>
      <c r="AK4" s="181">
        <v>0.33333333333333331</v>
      </c>
      <c r="AL4" s="181">
        <v>0.91666666666666663</v>
      </c>
      <c r="AM4" s="181">
        <v>0.95833333333333337</v>
      </c>
      <c r="AN4" s="185">
        <v>0</v>
      </c>
      <c r="AO4" s="181">
        <v>0.29166666666666669</v>
      </c>
      <c r="AP4" s="181">
        <v>0.33333333333333331</v>
      </c>
      <c r="AQ4" s="181">
        <v>0.91666666666666663</v>
      </c>
      <c r="AR4" s="181">
        <v>0.95833333333333337</v>
      </c>
      <c r="AS4" s="185">
        <v>0</v>
      </c>
      <c r="AT4" s="181">
        <v>0.29166666666666669</v>
      </c>
      <c r="AU4" s="181">
        <v>0.33333333333333331</v>
      </c>
      <c r="AV4" s="181">
        <v>0.91666666666666663</v>
      </c>
      <c r="AW4" s="181">
        <v>0.95833333333333337</v>
      </c>
      <c r="AX4" s="185">
        <v>0</v>
      </c>
      <c r="AY4" s="181">
        <v>0.29166666666666669</v>
      </c>
      <c r="AZ4" s="181">
        <v>0.33333333333333331</v>
      </c>
      <c r="BA4" s="181">
        <v>0.91666666666666663</v>
      </c>
      <c r="BB4" s="181">
        <v>0.95833333333333337</v>
      </c>
      <c r="BC4" s="185">
        <v>0</v>
      </c>
      <c r="BD4" s="181">
        <v>0.29166666666666669</v>
      </c>
      <c r="BE4" s="181">
        <v>0.33333333333333331</v>
      </c>
      <c r="BF4" s="181">
        <v>0.91666666666666663</v>
      </c>
      <c r="BG4" s="181">
        <v>0.95833333333333337</v>
      </c>
      <c r="BH4" s="185">
        <v>0</v>
      </c>
      <c r="BI4" s="181">
        <v>0.29166666666666669</v>
      </c>
      <c r="BJ4" s="181">
        <v>0.33333333333333331</v>
      </c>
      <c r="BK4" s="181">
        <v>0.91666666666666663</v>
      </c>
      <c r="BL4" s="177">
        <v>0.95833333333333337</v>
      </c>
    </row>
    <row r="5" spans="1:64" ht="15.75" thickBot="1" x14ac:dyDescent="0.3">
      <c r="A5" s="328"/>
      <c r="B5" s="348"/>
      <c r="C5" s="349"/>
      <c r="D5" s="333"/>
      <c r="E5" s="243">
        <v>0.29165509259259259</v>
      </c>
      <c r="F5" s="186">
        <v>0.33332175925925928</v>
      </c>
      <c r="G5" s="186">
        <v>0.91665509259259259</v>
      </c>
      <c r="H5" s="186">
        <v>0.95832175925925922</v>
      </c>
      <c r="I5" s="186">
        <v>0.99998842592592585</v>
      </c>
      <c r="J5" s="187">
        <v>0.29165509259259259</v>
      </c>
      <c r="K5" s="186">
        <v>0.33332175925925928</v>
      </c>
      <c r="L5" s="186">
        <v>0.91665509259259259</v>
      </c>
      <c r="M5" s="186">
        <v>0.95832175925925922</v>
      </c>
      <c r="N5" s="186">
        <v>0.99998842592592585</v>
      </c>
      <c r="O5" s="187">
        <v>0.29165509259259259</v>
      </c>
      <c r="P5" s="186">
        <v>0.33332175925925928</v>
      </c>
      <c r="Q5" s="186">
        <v>0.91665509259259259</v>
      </c>
      <c r="R5" s="186">
        <v>0.95832175925925922</v>
      </c>
      <c r="S5" s="186">
        <v>0.99998842592592585</v>
      </c>
      <c r="T5" s="187">
        <v>0.29165509259259259</v>
      </c>
      <c r="U5" s="186">
        <v>0.33332175925925928</v>
      </c>
      <c r="V5" s="186">
        <v>0.91665509259259259</v>
      </c>
      <c r="W5" s="186">
        <v>0.95832175925925922</v>
      </c>
      <c r="X5" s="186">
        <v>0.99998842592592585</v>
      </c>
      <c r="Y5" s="187">
        <v>0.29165509259259259</v>
      </c>
      <c r="Z5" s="186">
        <v>0.33332175925925928</v>
      </c>
      <c r="AA5" s="186">
        <v>0.91665509259259259</v>
      </c>
      <c r="AB5" s="186">
        <v>0.95832175925925922</v>
      </c>
      <c r="AC5" s="186">
        <v>0.99998842592592585</v>
      </c>
      <c r="AD5" s="187">
        <v>0.29165509259259259</v>
      </c>
      <c r="AE5" s="186">
        <v>0.33332175925925928</v>
      </c>
      <c r="AF5" s="186">
        <v>0.91665509259259259</v>
      </c>
      <c r="AG5" s="186">
        <v>0.95832175925925922</v>
      </c>
      <c r="AH5" s="186">
        <v>0.99998842592592585</v>
      </c>
      <c r="AI5" s="187">
        <v>0.29165509259259259</v>
      </c>
      <c r="AJ5" s="186">
        <v>0.33332175925925928</v>
      </c>
      <c r="AK5" s="186">
        <v>0.91665509259259259</v>
      </c>
      <c r="AL5" s="186">
        <v>0.95832175925925922</v>
      </c>
      <c r="AM5" s="186">
        <v>0.99998842592592585</v>
      </c>
      <c r="AN5" s="187">
        <v>0.29165509259259259</v>
      </c>
      <c r="AO5" s="186">
        <v>0.33332175925925928</v>
      </c>
      <c r="AP5" s="186">
        <v>0.91665509259259259</v>
      </c>
      <c r="AQ5" s="186">
        <v>0.95832175925925922</v>
      </c>
      <c r="AR5" s="186">
        <v>0.99998842592592585</v>
      </c>
      <c r="AS5" s="187">
        <v>0.29165509259259259</v>
      </c>
      <c r="AT5" s="186">
        <v>0.33332175925925928</v>
      </c>
      <c r="AU5" s="186">
        <v>0.91665509259259259</v>
      </c>
      <c r="AV5" s="186">
        <v>0.95832175925925922</v>
      </c>
      <c r="AW5" s="186">
        <v>0.99998842592592585</v>
      </c>
      <c r="AX5" s="187">
        <v>0.29165509259259259</v>
      </c>
      <c r="AY5" s="186">
        <v>0.33332175925925928</v>
      </c>
      <c r="AZ5" s="186">
        <v>0.91665509259259259</v>
      </c>
      <c r="BA5" s="186">
        <v>0.95832175925925922</v>
      </c>
      <c r="BB5" s="186">
        <v>0.99998842592592585</v>
      </c>
      <c r="BC5" s="187">
        <v>0.29165509259259259</v>
      </c>
      <c r="BD5" s="186">
        <v>0.33332175925925928</v>
      </c>
      <c r="BE5" s="186">
        <v>0.91665509259259259</v>
      </c>
      <c r="BF5" s="186">
        <v>0.95832175925925922</v>
      </c>
      <c r="BG5" s="186">
        <v>0.99998842592592585</v>
      </c>
      <c r="BH5" s="187">
        <v>0.29165509259259259</v>
      </c>
      <c r="BI5" s="186">
        <v>0.33332175925925928</v>
      </c>
      <c r="BJ5" s="186">
        <v>0.91665509259259259</v>
      </c>
      <c r="BK5" s="186">
        <v>0.95832175925925922</v>
      </c>
      <c r="BL5" s="183">
        <v>0.99998842592592585</v>
      </c>
    </row>
    <row r="6" spans="1:64" ht="15.75" thickBot="1" x14ac:dyDescent="0.3">
      <c r="A6" s="329"/>
      <c r="B6" s="241" t="s">
        <v>64</v>
      </c>
      <c r="C6" s="241" t="s">
        <v>65</v>
      </c>
      <c r="D6" s="334"/>
      <c r="E6" s="244" t="s">
        <v>177</v>
      </c>
      <c r="F6" s="188" t="s">
        <v>178</v>
      </c>
      <c r="G6" s="188" t="s">
        <v>179</v>
      </c>
      <c r="H6" s="188" t="s">
        <v>301</v>
      </c>
      <c r="I6" s="188" t="s">
        <v>302</v>
      </c>
      <c r="J6" s="179" t="s">
        <v>177</v>
      </c>
      <c r="K6" s="188" t="s">
        <v>178</v>
      </c>
      <c r="L6" s="188" t="s">
        <v>179</v>
      </c>
      <c r="M6" s="188" t="s">
        <v>301</v>
      </c>
      <c r="N6" s="188" t="s">
        <v>302</v>
      </c>
      <c r="O6" s="179" t="s">
        <v>177</v>
      </c>
      <c r="P6" s="188" t="s">
        <v>178</v>
      </c>
      <c r="Q6" s="188" t="s">
        <v>179</v>
      </c>
      <c r="R6" s="188" t="s">
        <v>301</v>
      </c>
      <c r="S6" s="188" t="s">
        <v>302</v>
      </c>
      <c r="T6" s="179" t="s">
        <v>177</v>
      </c>
      <c r="U6" s="188" t="s">
        <v>178</v>
      </c>
      <c r="V6" s="188" t="s">
        <v>179</v>
      </c>
      <c r="W6" s="188" t="s">
        <v>301</v>
      </c>
      <c r="X6" s="188" t="s">
        <v>302</v>
      </c>
      <c r="Y6" s="179" t="s">
        <v>177</v>
      </c>
      <c r="Z6" s="188" t="s">
        <v>178</v>
      </c>
      <c r="AA6" s="188" t="s">
        <v>179</v>
      </c>
      <c r="AB6" s="188" t="s">
        <v>301</v>
      </c>
      <c r="AC6" s="188" t="s">
        <v>302</v>
      </c>
      <c r="AD6" s="179" t="s">
        <v>177</v>
      </c>
      <c r="AE6" s="188" t="s">
        <v>178</v>
      </c>
      <c r="AF6" s="188" t="s">
        <v>179</v>
      </c>
      <c r="AG6" s="188" t="s">
        <v>301</v>
      </c>
      <c r="AH6" s="188" t="s">
        <v>302</v>
      </c>
      <c r="AI6" s="179" t="s">
        <v>177</v>
      </c>
      <c r="AJ6" s="188" t="s">
        <v>178</v>
      </c>
      <c r="AK6" s="188" t="s">
        <v>179</v>
      </c>
      <c r="AL6" s="188" t="s">
        <v>301</v>
      </c>
      <c r="AM6" s="188" t="s">
        <v>302</v>
      </c>
      <c r="AN6" s="179" t="s">
        <v>177</v>
      </c>
      <c r="AO6" s="188" t="s">
        <v>178</v>
      </c>
      <c r="AP6" s="188" t="s">
        <v>179</v>
      </c>
      <c r="AQ6" s="188" t="s">
        <v>301</v>
      </c>
      <c r="AR6" s="188" t="s">
        <v>302</v>
      </c>
      <c r="AS6" s="179" t="s">
        <v>177</v>
      </c>
      <c r="AT6" s="188" t="s">
        <v>178</v>
      </c>
      <c r="AU6" s="188" t="s">
        <v>179</v>
      </c>
      <c r="AV6" s="188" t="s">
        <v>301</v>
      </c>
      <c r="AW6" s="188" t="s">
        <v>302</v>
      </c>
      <c r="AX6" s="179" t="s">
        <v>177</v>
      </c>
      <c r="AY6" s="188" t="s">
        <v>178</v>
      </c>
      <c r="AZ6" s="188" t="s">
        <v>179</v>
      </c>
      <c r="BA6" s="188" t="s">
        <v>301</v>
      </c>
      <c r="BB6" s="188" t="s">
        <v>302</v>
      </c>
      <c r="BC6" s="179" t="s">
        <v>177</v>
      </c>
      <c r="BD6" s="188" t="s">
        <v>178</v>
      </c>
      <c r="BE6" s="188" t="s">
        <v>179</v>
      </c>
      <c r="BF6" s="188" t="s">
        <v>301</v>
      </c>
      <c r="BG6" s="188" t="s">
        <v>302</v>
      </c>
      <c r="BH6" s="179" t="s">
        <v>177</v>
      </c>
      <c r="BI6" s="188" t="s">
        <v>178</v>
      </c>
      <c r="BJ6" s="188" t="s">
        <v>179</v>
      </c>
      <c r="BK6" s="188" t="s">
        <v>301</v>
      </c>
      <c r="BL6" s="25" t="s">
        <v>302</v>
      </c>
    </row>
    <row r="7" spans="1:64" s="48" customFormat="1" ht="15" x14ac:dyDescent="0.25">
      <c r="A7" s="250" t="s">
        <v>1</v>
      </c>
      <c r="B7" s="258" t="s">
        <v>41</v>
      </c>
      <c r="C7" s="258" t="s">
        <v>101</v>
      </c>
      <c r="D7" s="255" t="s">
        <v>42</v>
      </c>
      <c r="E7" s="190">
        <v>0.998</v>
      </c>
      <c r="F7" s="191">
        <v>0.999</v>
      </c>
      <c r="G7" s="191">
        <v>0.999</v>
      </c>
      <c r="H7" s="191">
        <v>0.998</v>
      </c>
      <c r="I7" s="192">
        <v>0.998</v>
      </c>
      <c r="J7" s="190">
        <v>1</v>
      </c>
      <c r="K7" s="191">
        <v>1.0009999999999999</v>
      </c>
      <c r="L7" s="191">
        <v>1.0009999999999999</v>
      </c>
      <c r="M7" s="191">
        <v>1</v>
      </c>
      <c r="N7" s="193">
        <v>1</v>
      </c>
      <c r="O7" s="190">
        <v>0.999</v>
      </c>
      <c r="P7" s="191">
        <v>0.999</v>
      </c>
      <c r="Q7" s="191">
        <v>0.999</v>
      </c>
      <c r="R7" s="191">
        <v>0.999</v>
      </c>
      <c r="S7" s="192">
        <v>0.999</v>
      </c>
      <c r="T7" s="190">
        <v>1.0029999999999999</v>
      </c>
      <c r="U7" s="191">
        <v>1.0009999999999999</v>
      </c>
      <c r="V7" s="191">
        <v>1.0009999999999999</v>
      </c>
      <c r="W7" s="191">
        <v>1.0029999999999999</v>
      </c>
      <c r="X7" s="193">
        <v>1.0029999999999999</v>
      </c>
      <c r="Y7" s="190">
        <v>1.004</v>
      </c>
      <c r="Z7" s="191">
        <v>1.002</v>
      </c>
      <c r="AA7" s="191">
        <v>1.002</v>
      </c>
      <c r="AB7" s="191">
        <v>1.004</v>
      </c>
      <c r="AC7" s="191">
        <v>1.004</v>
      </c>
      <c r="AD7" s="190">
        <v>1.002</v>
      </c>
      <c r="AE7" s="191">
        <v>1.0009999999999999</v>
      </c>
      <c r="AF7" s="191">
        <v>1.0009999999999999</v>
      </c>
      <c r="AG7" s="191">
        <v>1.002</v>
      </c>
      <c r="AH7" s="191">
        <v>1.002</v>
      </c>
      <c r="AI7" s="190">
        <v>1.0029999999999999</v>
      </c>
      <c r="AJ7" s="191">
        <v>0.999</v>
      </c>
      <c r="AK7" s="191">
        <v>0.999</v>
      </c>
      <c r="AL7" s="191">
        <v>1.0029999999999999</v>
      </c>
      <c r="AM7" s="191">
        <v>1.0029999999999999</v>
      </c>
      <c r="AN7" s="190">
        <v>0.998</v>
      </c>
      <c r="AO7" s="191">
        <v>0.995</v>
      </c>
      <c r="AP7" s="191">
        <v>0.995</v>
      </c>
      <c r="AQ7" s="191">
        <v>0.998</v>
      </c>
      <c r="AR7" s="191">
        <v>0.998</v>
      </c>
      <c r="AS7" s="190">
        <v>0.99299999999999999</v>
      </c>
      <c r="AT7" s="191">
        <v>0.99099999999999999</v>
      </c>
      <c r="AU7" s="191">
        <v>0.99099999999999999</v>
      </c>
      <c r="AV7" s="191">
        <v>0.99299999999999999</v>
      </c>
      <c r="AW7" s="191">
        <v>0.99299999999999999</v>
      </c>
      <c r="AX7" s="190">
        <v>0.995</v>
      </c>
      <c r="AY7" s="191">
        <v>0.99399999999999999</v>
      </c>
      <c r="AZ7" s="191">
        <v>0.99399999999999999</v>
      </c>
      <c r="BA7" s="191">
        <v>0.995</v>
      </c>
      <c r="BB7" s="191">
        <v>0.995</v>
      </c>
      <c r="BC7" s="190">
        <v>0.996</v>
      </c>
      <c r="BD7" s="191">
        <v>0.99299999999999999</v>
      </c>
      <c r="BE7" s="191">
        <v>0.99299999999999999</v>
      </c>
      <c r="BF7" s="191">
        <v>0.996</v>
      </c>
      <c r="BG7" s="191">
        <v>0.996</v>
      </c>
      <c r="BH7" s="190">
        <v>0.997</v>
      </c>
      <c r="BI7" s="191">
        <v>0.99399999999999999</v>
      </c>
      <c r="BJ7" s="191">
        <v>0.99399999999999999</v>
      </c>
      <c r="BK7" s="191">
        <v>0.997</v>
      </c>
      <c r="BL7" s="193">
        <v>0.997</v>
      </c>
    </row>
    <row r="8" spans="1:64" s="48" customFormat="1" ht="15" x14ac:dyDescent="0.25">
      <c r="A8" s="251" t="s">
        <v>84</v>
      </c>
      <c r="B8" s="259" t="s">
        <v>43</v>
      </c>
      <c r="C8" s="262" t="s">
        <v>77</v>
      </c>
      <c r="D8" s="218" t="s">
        <v>42</v>
      </c>
      <c r="E8" s="194">
        <v>0.998</v>
      </c>
      <c r="F8" s="195">
        <v>0.999</v>
      </c>
      <c r="G8" s="195">
        <v>0.999</v>
      </c>
      <c r="H8" s="195">
        <v>0.998</v>
      </c>
      <c r="I8" s="196">
        <v>0.998</v>
      </c>
      <c r="J8" s="194">
        <v>1</v>
      </c>
      <c r="K8" s="195">
        <v>1.0009999999999999</v>
      </c>
      <c r="L8" s="195">
        <v>1.0009999999999999</v>
      </c>
      <c r="M8" s="195">
        <v>1</v>
      </c>
      <c r="N8" s="197">
        <v>1</v>
      </c>
      <c r="O8" s="194">
        <v>0.999</v>
      </c>
      <c r="P8" s="195">
        <v>0.999</v>
      </c>
      <c r="Q8" s="195">
        <v>0.999</v>
      </c>
      <c r="R8" s="195">
        <v>0.999</v>
      </c>
      <c r="S8" s="196">
        <v>0.999</v>
      </c>
      <c r="T8" s="194">
        <v>1.0029999999999999</v>
      </c>
      <c r="U8" s="195">
        <v>1.0009999999999999</v>
      </c>
      <c r="V8" s="195">
        <v>1.0009999999999999</v>
      </c>
      <c r="W8" s="195">
        <v>1.0029999999999999</v>
      </c>
      <c r="X8" s="197">
        <v>1.0029999999999999</v>
      </c>
      <c r="Y8" s="194">
        <v>1.004</v>
      </c>
      <c r="Z8" s="195">
        <v>1.002</v>
      </c>
      <c r="AA8" s="195">
        <v>1.002</v>
      </c>
      <c r="AB8" s="195">
        <v>1.004</v>
      </c>
      <c r="AC8" s="195">
        <v>1.004</v>
      </c>
      <c r="AD8" s="194">
        <v>1.002</v>
      </c>
      <c r="AE8" s="195">
        <v>1.0009999999999999</v>
      </c>
      <c r="AF8" s="195">
        <v>1.0009999999999999</v>
      </c>
      <c r="AG8" s="195">
        <v>1.002</v>
      </c>
      <c r="AH8" s="195">
        <v>1.002</v>
      </c>
      <c r="AI8" s="194">
        <v>1.0029999999999999</v>
      </c>
      <c r="AJ8" s="195">
        <v>0.999</v>
      </c>
      <c r="AK8" s="195">
        <v>0.999</v>
      </c>
      <c r="AL8" s="195">
        <v>1.0029999999999999</v>
      </c>
      <c r="AM8" s="195">
        <v>1.0029999999999999</v>
      </c>
      <c r="AN8" s="194">
        <v>0.998</v>
      </c>
      <c r="AO8" s="195">
        <v>0.995</v>
      </c>
      <c r="AP8" s="195">
        <v>0.995</v>
      </c>
      <c r="AQ8" s="195">
        <v>0.998</v>
      </c>
      <c r="AR8" s="195">
        <v>0.998</v>
      </c>
      <c r="AS8" s="194">
        <v>0.99299999999999999</v>
      </c>
      <c r="AT8" s="195">
        <v>0.99099999999999999</v>
      </c>
      <c r="AU8" s="195">
        <v>0.99099999999999999</v>
      </c>
      <c r="AV8" s="195">
        <v>0.99299999999999999</v>
      </c>
      <c r="AW8" s="195">
        <v>0.99299999999999999</v>
      </c>
      <c r="AX8" s="194">
        <v>0.995</v>
      </c>
      <c r="AY8" s="195">
        <v>0.99399999999999999</v>
      </c>
      <c r="AZ8" s="195">
        <v>0.99399999999999999</v>
      </c>
      <c r="BA8" s="195">
        <v>0.995</v>
      </c>
      <c r="BB8" s="195">
        <v>0.995</v>
      </c>
      <c r="BC8" s="194">
        <v>0.996</v>
      </c>
      <c r="BD8" s="195">
        <v>0.99299999999999999</v>
      </c>
      <c r="BE8" s="195">
        <v>0.99299999999999999</v>
      </c>
      <c r="BF8" s="195">
        <v>0.996</v>
      </c>
      <c r="BG8" s="195">
        <v>0.996</v>
      </c>
      <c r="BH8" s="194">
        <v>0.997</v>
      </c>
      <c r="BI8" s="195">
        <v>0.99399999999999999</v>
      </c>
      <c r="BJ8" s="195">
        <v>0.99399999999999999</v>
      </c>
      <c r="BK8" s="195">
        <v>0.997</v>
      </c>
      <c r="BL8" s="197">
        <v>0.997</v>
      </c>
    </row>
    <row r="9" spans="1:64" s="48" customFormat="1" ht="15" x14ac:dyDescent="0.25">
      <c r="A9" s="252" t="s">
        <v>199</v>
      </c>
      <c r="B9" s="259" t="s">
        <v>180</v>
      </c>
      <c r="C9" s="263" t="s">
        <v>113</v>
      </c>
      <c r="D9" s="218" t="s">
        <v>44</v>
      </c>
      <c r="E9" s="194">
        <v>0.995</v>
      </c>
      <c r="F9" s="195">
        <v>0.996</v>
      </c>
      <c r="G9" s="195">
        <v>0.996</v>
      </c>
      <c r="H9" s="195">
        <v>0.995</v>
      </c>
      <c r="I9" s="196">
        <v>0.995</v>
      </c>
      <c r="J9" s="194">
        <v>0.997</v>
      </c>
      <c r="K9" s="195">
        <v>0.998</v>
      </c>
      <c r="L9" s="195">
        <v>0.998</v>
      </c>
      <c r="M9" s="195">
        <v>0.997</v>
      </c>
      <c r="N9" s="197">
        <v>0.997</v>
      </c>
      <c r="O9" s="194">
        <v>0.996</v>
      </c>
      <c r="P9" s="195">
        <v>0.996</v>
      </c>
      <c r="Q9" s="195">
        <v>0.996</v>
      </c>
      <c r="R9" s="195">
        <v>0.996</v>
      </c>
      <c r="S9" s="196">
        <v>0.996</v>
      </c>
      <c r="T9" s="194">
        <v>1</v>
      </c>
      <c r="U9" s="195">
        <v>0.998</v>
      </c>
      <c r="V9" s="195">
        <v>0.998</v>
      </c>
      <c r="W9" s="195">
        <v>1</v>
      </c>
      <c r="X9" s="197">
        <v>1</v>
      </c>
      <c r="Y9" s="194">
        <v>1.0009999999999999</v>
      </c>
      <c r="Z9" s="195">
        <v>0.999</v>
      </c>
      <c r="AA9" s="195">
        <v>0.999</v>
      </c>
      <c r="AB9" s="195">
        <v>1.0009999999999999</v>
      </c>
      <c r="AC9" s="195">
        <v>1.0009999999999999</v>
      </c>
      <c r="AD9" s="194">
        <v>1.0009999999999999</v>
      </c>
      <c r="AE9" s="195">
        <v>0.999</v>
      </c>
      <c r="AF9" s="195">
        <v>0.999</v>
      </c>
      <c r="AG9" s="195">
        <v>1.0009999999999999</v>
      </c>
      <c r="AH9" s="195">
        <v>1.0009999999999999</v>
      </c>
      <c r="AI9" s="194">
        <v>1</v>
      </c>
      <c r="AJ9" s="195">
        <v>0.996</v>
      </c>
      <c r="AK9" s="195">
        <v>0.996</v>
      </c>
      <c r="AL9" s="195">
        <v>1</v>
      </c>
      <c r="AM9" s="195">
        <v>1</v>
      </c>
      <c r="AN9" s="194">
        <v>0.99399999999999999</v>
      </c>
      <c r="AO9" s="195">
        <v>0.99099999999999999</v>
      </c>
      <c r="AP9" s="195">
        <v>0.99099999999999999</v>
      </c>
      <c r="AQ9" s="195">
        <v>0.99399999999999999</v>
      </c>
      <c r="AR9" s="195">
        <v>0.99399999999999999</v>
      </c>
      <c r="AS9" s="194">
        <v>0.99</v>
      </c>
      <c r="AT9" s="195">
        <v>0.98799999999999999</v>
      </c>
      <c r="AU9" s="195">
        <v>0.98799999999999999</v>
      </c>
      <c r="AV9" s="195">
        <v>0.99</v>
      </c>
      <c r="AW9" s="195">
        <v>0.99</v>
      </c>
      <c r="AX9" s="194">
        <v>0.99099999999999999</v>
      </c>
      <c r="AY9" s="195">
        <v>0.99</v>
      </c>
      <c r="AZ9" s="195">
        <v>0.99</v>
      </c>
      <c r="BA9" s="195">
        <v>0.99099999999999999</v>
      </c>
      <c r="BB9" s="195">
        <v>0.99099999999999999</v>
      </c>
      <c r="BC9" s="194">
        <v>0.99199999999999999</v>
      </c>
      <c r="BD9" s="195">
        <v>0.98899999999999999</v>
      </c>
      <c r="BE9" s="195">
        <v>0.98899999999999999</v>
      </c>
      <c r="BF9" s="195">
        <v>0.99199999999999999</v>
      </c>
      <c r="BG9" s="195">
        <v>0.99199999999999999</v>
      </c>
      <c r="BH9" s="194">
        <v>0.99299999999999999</v>
      </c>
      <c r="BI9" s="195">
        <v>0.99</v>
      </c>
      <c r="BJ9" s="195">
        <v>0.99</v>
      </c>
      <c r="BK9" s="195">
        <v>0.99299999999999999</v>
      </c>
      <c r="BL9" s="197">
        <v>0.99299999999999999</v>
      </c>
    </row>
    <row r="10" spans="1:64" s="48" customFormat="1" ht="15" x14ac:dyDescent="0.25">
      <c r="A10" s="252" t="s">
        <v>200</v>
      </c>
      <c r="B10" s="259" t="s">
        <v>181</v>
      </c>
      <c r="C10" s="263" t="s">
        <v>115</v>
      </c>
      <c r="D10" s="218" t="s">
        <v>44</v>
      </c>
      <c r="E10" s="194">
        <v>0.995</v>
      </c>
      <c r="F10" s="195">
        <v>0.996</v>
      </c>
      <c r="G10" s="195">
        <v>0.996</v>
      </c>
      <c r="H10" s="195">
        <v>0.995</v>
      </c>
      <c r="I10" s="196">
        <v>0.995</v>
      </c>
      <c r="J10" s="194">
        <v>0.997</v>
      </c>
      <c r="K10" s="195">
        <v>0.998</v>
      </c>
      <c r="L10" s="195">
        <v>0.998</v>
      </c>
      <c r="M10" s="195">
        <v>0.997</v>
      </c>
      <c r="N10" s="197">
        <v>0.997</v>
      </c>
      <c r="O10" s="194">
        <v>0.996</v>
      </c>
      <c r="P10" s="195">
        <v>0.996</v>
      </c>
      <c r="Q10" s="195">
        <v>0.996</v>
      </c>
      <c r="R10" s="195">
        <v>0.996</v>
      </c>
      <c r="S10" s="196">
        <v>0.996</v>
      </c>
      <c r="T10" s="194">
        <v>1</v>
      </c>
      <c r="U10" s="195">
        <v>0.998</v>
      </c>
      <c r="V10" s="195">
        <v>0.998</v>
      </c>
      <c r="W10" s="195">
        <v>1</v>
      </c>
      <c r="X10" s="197">
        <v>1</v>
      </c>
      <c r="Y10" s="194">
        <v>1.0009999999999999</v>
      </c>
      <c r="Z10" s="195">
        <v>0.999</v>
      </c>
      <c r="AA10" s="195">
        <v>0.999</v>
      </c>
      <c r="AB10" s="195">
        <v>1.0009999999999999</v>
      </c>
      <c r="AC10" s="195">
        <v>1.0009999999999999</v>
      </c>
      <c r="AD10" s="194">
        <v>1.0009999999999999</v>
      </c>
      <c r="AE10" s="195">
        <v>0.999</v>
      </c>
      <c r="AF10" s="195">
        <v>0.999</v>
      </c>
      <c r="AG10" s="195">
        <v>1.0009999999999999</v>
      </c>
      <c r="AH10" s="195">
        <v>1.0009999999999999</v>
      </c>
      <c r="AI10" s="194">
        <v>1</v>
      </c>
      <c r="AJ10" s="195">
        <v>0.996</v>
      </c>
      <c r="AK10" s="195">
        <v>0.996</v>
      </c>
      <c r="AL10" s="195">
        <v>1</v>
      </c>
      <c r="AM10" s="195">
        <v>1</v>
      </c>
      <c r="AN10" s="194">
        <v>0.99399999999999999</v>
      </c>
      <c r="AO10" s="195">
        <v>0.99099999999999999</v>
      </c>
      <c r="AP10" s="195">
        <v>0.99099999999999999</v>
      </c>
      <c r="AQ10" s="195">
        <v>0.99399999999999999</v>
      </c>
      <c r="AR10" s="195">
        <v>0.99399999999999999</v>
      </c>
      <c r="AS10" s="194">
        <v>0.99</v>
      </c>
      <c r="AT10" s="195">
        <v>0.98799999999999999</v>
      </c>
      <c r="AU10" s="195">
        <v>0.98799999999999999</v>
      </c>
      <c r="AV10" s="195">
        <v>0.99</v>
      </c>
      <c r="AW10" s="195">
        <v>0.99</v>
      </c>
      <c r="AX10" s="194">
        <v>0.99099999999999999</v>
      </c>
      <c r="AY10" s="195">
        <v>0.99</v>
      </c>
      <c r="AZ10" s="195">
        <v>0.99</v>
      </c>
      <c r="BA10" s="195">
        <v>0.99099999999999999</v>
      </c>
      <c r="BB10" s="195">
        <v>0.99099999999999999</v>
      </c>
      <c r="BC10" s="194">
        <v>0.99199999999999999</v>
      </c>
      <c r="BD10" s="195">
        <v>0.98899999999999999</v>
      </c>
      <c r="BE10" s="195">
        <v>0.98899999999999999</v>
      </c>
      <c r="BF10" s="195">
        <v>0.99199999999999999</v>
      </c>
      <c r="BG10" s="195">
        <v>0.99199999999999999</v>
      </c>
      <c r="BH10" s="194">
        <v>0.99299999999999999</v>
      </c>
      <c r="BI10" s="195">
        <v>0.99</v>
      </c>
      <c r="BJ10" s="195">
        <v>0.99</v>
      </c>
      <c r="BK10" s="195">
        <v>0.99299999999999999</v>
      </c>
      <c r="BL10" s="197">
        <v>0.99299999999999999</v>
      </c>
    </row>
    <row r="11" spans="1:64" s="48" customFormat="1" ht="15" x14ac:dyDescent="0.25">
      <c r="A11" s="251" t="s">
        <v>1</v>
      </c>
      <c r="B11" s="259" t="s">
        <v>45</v>
      </c>
      <c r="C11" s="259" t="s">
        <v>66</v>
      </c>
      <c r="D11" s="218" t="s">
        <v>44</v>
      </c>
      <c r="E11" s="194">
        <v>0.995</v>
      </c>
      <c r="F11" s="195">
        <v>0.996</v>
      </c>
      <c r="G11" s="195">
        <v>0.996</v>
      </c>
      <c r="H11" s="195">
        <v>0.995</v>
      </c>
      <c r="I11" s="196">
        <v>0.995</v>
      </c>
      <c r="J11" s="194">
        <v>0.997</v>
      </c>
      <c r="K11" s="195">
        <v>0.998</v>
      </c>
      <c r="L11" s="195">
        <v>0.998</v>
      </c>
      <c r="M11" s="195">
        <v>0.997</v>
      </c>
      <c r="N11" s="197">
        <v>0.997</v>
      </c>
      <c r="O11" s="194">
        <v>0.996</v>
      </c>
      <c r="P11" s="195">
        <v>0.996</v>
      </c>
      <c r="Q11" s="195">
        <v>0.996</v>
      </c>
      <c r="R11" s="195">
        <v>0.996</v>
      </c>
      <c r="S11" s="196">
        <v>0.996</v>
      </c>
      <c r="T11" s="194">
        <v>1</v>
      </c>
      <c r="U11" s="195">
        <v>0.998</v>
      </c>
      <c r="V11" s="195">
        <v>0.998</v>
      </c>
      <c r="W11" s="195">
        <v>1</v>
      </c>
      <c r="X11" s="197">
        <v>1</v>
      </c>
      <c r="Y11" s="194">
        <v>1.0009999999999999</v>
      </c>
      <c r="Z11" s="195">
        <v>0.999</v>
      </c>
      <c r="AA11" s="195">
        <v>0.999</v>
      </c>
      <c r="AB11" s="195">
        <v>1.0009999999999999</v>
      </c>
      <c r="AC11" s="195">
        <v>1.0009999999999999</v>
      </c>
      <c r="AD11" s="194">
        <v>1.0009999999999999</v>
      </c>
      <c r="AE11" s="195">
        <v>0.999</v>
      </c>
      <c r="AF11" s="195">
        <v>0.999</v>
      </c>
      <c r="AG11" s="195">
        <v>1.0009999999999999</v>
      </c>
      <c r="AH11" s="195">
        <v>1.0009999999999999</v>
      </c>
      <c r="AI11" s="194">
        <v>1</v>
      </c>
      <c r="AJ11" s="195">
        <v>0.996</v>
      </c>
      <c r="AK11" s="195">
        <v>0.996</v>
      </c>
      <c r="AL11" s="195">
        <v>1</v>
      </c>
      <c r="AM11" s="195">
        <v>1</v>
      </c>
      <c r="AN11" s="194">
        <v>0.99399999999999999</v>
      </c>
      <c r="AO11" s="195">
        <v>0.99099999999999999</v>
      </c>
      <c r="AP11" s="195">
        <v>0.99099999999999999</v>
      </c>
      <c r="AQ11" s="195">
        <v>0.99399999999999999</v>
      </c>
      <c r="AR11" s="195">
        <v>0.99399999999999999</v>
      </c>
      <c r="AS11" s="194">
        <v>0.99</v>
      </c>
      <c r="AT11" s="195">
        <v>0.98799999999999999</v>
      </c>
      <c r="AU11" s="195">
        <v>0.98799999999999999</v>
      </c>
      <c r="AV11" s="195">
        <v>0.99</v>
      </c>
      <c r="AW11" s="195">
        <v>0.99</v>
      </c>
      <c r="AX11" s="194">
        <v>0.99099999999999999</v>
      </c>
      <c r="AY11" s="195">
        <v>0.99</v>
      </c>
      <c r="AZ11" s="195">
        <v>0.99</v>
      </c>
      <c r="BA11" s="195">
        <v>0.99099999999999999</v>
      </c>
      <c r="BB11" s="195">
        <v>0.99099999999999999</v>
      </c>
      <c r="BC11" s="194">
        <v>0.99199999999999999</v>
      </c>
      <c r="BD11" s="195">
        <v>0.98899999999999999</v>
      </c>
      <c r="BE11" s="195">
        <v>0.98899999999999999</v>
      </c>
      <c r="BF11" s="195">
        <v>0.99199999999999999</v>
      </c>
      <c r="BG11" s="195">
        <v>0.99199999999999999</v>
      </c>
      <c r="BH11" s="194">
        <v>0.99299999999999999</v>
      </c>
      <c r="BI11" s="195">
        <v>0.99</v>
      </c>
      <c r="BJ11" s="195">
        <v>0.99</v>
      </c>
      <c r="BK11" s="195">
        <v>0.99299999999999999</v>
      </c>
      <c r="BL11" s="197">
        <v>0.99299999999999999</v>
      </c>
    </row>
    <row r="12" spans="1:64" s="48" customFormat="1" ht="15" x14ac:dyDescent="0.25">
      <c r="A12" s="251" t="s">
        <v>46</v>
      </c>
      <c r="B12" s="259" t="s">
        <v>78</v>
      </c>
      <c r="C12" s="259" t="s">
        <v>67</v>
      </c>
      <c r="D12" s="218" t="s">
        <v>42</v>
      </c>
      <c r="E12" s="194">
        <v>0.998</v>
      </c>
      <c r="F12" s="195">
        <v>0.999</v>
      </c>
      <c r="G12" s="195">
        <v>0.999</v>
      </c>
      <c r="H12" s="195">
        <v>0.998</v>
      </c>
      <c r="I12" s="196">
        <v>0.998</v>
      </c>
      <c r="J12" s="194">
        <v>1</v>
      </c>
      <c r="K12" s="195">
        <v>1.0009999999999999</v>
      </c>
      <c r="L12" s="195">
        <v>1.0009999999999999</v>
      </c>
      <c r="M12" s="195">
        <v>1</v>
      </c>
      <c r="N12" s="197">
        <v>1</v>
      </c>
      <c r="O12" s="194">
        <v>0.999</v>
      </c>
      <c r="P12" s="195">
        <v>0.999</v>
      </c>
      <c r="Q12" s="195">
        <v>0.999</v>
      </c>
      <c r="R12" s="195">
        <v>0.999</v>
      </c>
      <c r="S12" s="196">
        <v>0.999</v>
      </c>
      <c r="T12" s="194">
        <v>1.0029999999999999</v>
      </c>
      <c r="U12" s="195">
        <v>1.0009999999999999</v>
      </c>
      <c r="V12" s="195">
        <v>1.0009999999999999</v>
      </c>
      <c r="W12" s="195">
        <v>1.0029999999999999</v>
      </c>
      <c r="X12" s="197">
        <v>1.0029999999999999</v>
      </c>
      <c r="Y12" s="194">
        <v>1.004</v>
      </c>
      <c r="Z12" s="195">
        <v>1.002</v>
      </c>
      <c r="AA12" s="195">
        <v>1.002</v>
      </c>
      <c r="AB12" s="195">
        <v>1.004</v>
      </c>
      <c r="AC12" s="195">
        <v>1.004</v>
      </c>
      <c r="AD12" s="194">
        <v>1.002</v>
      </c>
      <c r="AE12" s="195">
        <v>1.0009999999999999</v>
      </c>
      <c r="AF12" s="195">
        <v>1.0009999999999999</v>
      </c>
      <c r="AG12" s="195">
        <v>1.002</v>
      </c>
      <c r="AH12" s="195">
        <v>1.002</v>
      </c>
      <c r="AI12" s="194">
        <v>1.0029999999999999</v>
      </c>
      <c r="AJ12" s="195">
        <v>0.999</v>
      </c>
      <c r="AK12" s="195">
        <v>0.999</v>
      </c>
      <c r="AL12" s="195">
        <v>1.0029999999999999</v>
      </c>
      <c r="AM12" s="195">
        <v>1.0029999999999999</v>
      </c>
      <c r="AN12" s="194">
        <v>0.998</v>
      </c>
      <c r="AO12" s="195">
        <v>0.995</v>
      </c>
      <c r="AP12" s="195">
        <v>0.995</v>
      </c>
      <c r="AQ12" s="195">
        <v>0.998</v>
      </c>
      <c r="AR12" s="195">
        <v>0.998</v>
      </c>
      <c r="AS12" s="194">
        <v>0.99299999999999999</v>
      </c>
      <c r="AT12" s="195">
        <v>0.99099999999999999</v>
      </c>
      <c r="AU12" s="195">
        <v>0.99099999999999999</v>
      </c>
      <c r="AV12" s="195">
        <v>0.99299999999999999</v>
      </c>
      <c r="AW12" s="195">
        <v>0.99299999999999999</v>
      </c>
      <c r="AX12" s="194">
        <v>0.995</v>
      </c>
      <c r="AY12" s="195">
        <v>0.99399999999999999</v>
      </c>
      <c r="AZ12" s="195">
        <v>0.99399999999999999</v>
      </c>
      <c r="BA12" s="195">
        <v>0.995</v>
      </c>
      <c r="BB12" s="195">
        <v>0.995</v>
      </c>
      <c r="BC12" s="194">
        <v>0.996</v>
      </c>
      <c r="BD12" s="195">
        <v>0.99299999999999999</v>
      </c>
      <c r="BE12" s="195">
        <v>0.99299999999999999</v>
      </c>
      <c r="BF12" s="195">
        <v>0.996</v>
      </c>
      <c r="BG12" s="195">
        <v>0.996</v>
      </c>
      <c r="BH12" s="194">
        <v>0.997</v>
      </c>
      <c r="BI12" s="195">
        <v>0.99399999999999999</v>
      </c>
      <c r="BJ12" s="195">
        <v>0.99399999999999999</v>
      </c>
      <c r="BK12" s="195">
        <v>0.997</v>
      </c>
      <c r="BL12" s="197">
        <v>0.997</v>
      </c>
    </row>
    <row r="13" spans="1:64" s="48" customFormat="1" ht="15" x14ac:dyDescent="0.25">
      <c r="A13" s="251" t="s">
        <v>47</v>
      </c>
      <c r="B13" s="259" t="s">
        <v>48</v>
      </c>
      <c r="C13" s="259" t="s">
        <v>68</v>
      </c>
      <c r="D13" s="218" t="s">
        <v>49</v>
      </c>
      <c r="E13" s="194">
        <v>0.98799999999999999</v>
      </c>
      <c r="F13" s="195">
        <v>0.99</v>
      </c>
      <c r="G13" s="195">
        <v>0.99</v>
      </c>
      <c r="H13" s="195">
        <v>0.98799999999999999</v>
      </c>
      <c r="I13" s="196">
        <v>0.98799999999999999</v>
      </c>
      <c r="J13" s="194">
        <v>0.99</v>
      </c>
      <c r="K13" s="195">
        <v>0.99199999999999999</v>
      </c>
      <c r="L13" s="195">
        <v>0.99199999999999999</v>
      </c>
      <c r="M13" s="195">
        <v>0.99</v>
      </c>
      <c r="N13" s="197">
        <v>0.99</v>
      </c>
      <c r="O13" s="194">
        <v>0.98899999999999999</v>
      </c>
      <c r="P13" s="195">
        <v>0.99099999999999999</v>
      </c>
      <c r="Q13" s="195">
        <v>0.99099999999999999</v>
      </c>
      <c r="R13" s="195">
        <v>0.98899999999999999</v>
      </c>
      <c r="S13" s="196">
        <v>0.98899999999999999</v>
      </c>
      <c r="T13" s="194">
        <v>0.99399999999999999</v>
      </c>
      <c r="U13" s="195">
        <v>0.99399999999999999</v>
      </c>
      <c r="V13" s="195">
        <v>0.99399999999999999</v>
      </c>
      <c r="W13" s="195">
        <v>0.99399999999999999</v>
      </c>
      <c r="X13" s="197">
        <v>0.99399999999999999</v>
      </c>
      <c r="Y13" s="194">
        <v>0.99399999999999999</v>
      </c>
      <c r="Z13" s="195">
        <v>0.99399999999999999</v>
      </c>
      <c r="AA13" s="195">
        <v>0.99399999999999999</v>
      </c>
      <c r="AB13" s="195">
        <v>0.99399999999999999</v>
      </c>
      <c r="AC13" s="195">
        <v>0.99399999999999999</v>
      </c>
      <c r="AD13" s="194">
        <v>0.99199999999999999</v>
      </c>
      <c r="AE13" s="195">
        <v>0.99299999999999999</v>
      </c>
      <c r="AF13" s="195">
        <v>0.99299999999999999</v>
      </c>
      <c r="AG13" s="195">
        <v>0.99199999999999999</v>
      </c>
      <c r="AH13" s="195">
        <v>0.99199999999999999</v>
      </c>
      <c r="AI13" s="194">
        <v>0.995</v>
      </c>
      <c r="AJ13" s="195">
        <v>0.99399999999999999</v>
      </c>
      <c r="AK13" s="195">
        <v>0.99399999999999999</v>
      </c>
      <c r="AL13" s="195">
        <v>0.995</v>
      </c>
      <c r="AM13" s="195">
        <v>0.995</v>
      </c>
      <c r="AN13" s="194">
        <v>0.98799999999999999</v>
      </c>
      <c r="AO13" s="195">
        <v>0.98699999999999999</v>
      </c>
      <c r="AP13" s="195">
        <v>0.98699999999999999</v>
      </c>
      <c r="AQ13" s="195">
        <v>0.98799999999999999</v>
      </c>
      <c r="AR13" s="195">
        <v>0.98799999999999999</v>
      </c>
      <c r="AS13" s="194">
        <v>0.98699999999999999</v>
      </c>
      <c r="AT13" s="195">
        <v>0.98699999999999999</v>
      </c>
      <c r="AU13" s="195">
        <v>0.98699999999999999</v>
      </c>
      <c r="AV13" s="195">
        <v>0.98699999999999999</v>
      </c>
      <c r="AW13" s="195">
        <v>0.98699999999999999</v>
      </c>
      <c r="AX13" s="194">
        <v>0.98899999999999999</v>
      </c>
      <c r="AY13" s="195">
        <v>0.99</v>
      </c>
      <c r="AZ13" s="195">
        <v>0.99</v>
      </c>
      <c r="BA13" s="195">
        <v>0.98899999999999999</v>
      </c>
      <c r="BB13" s="195">
        <v>0.98899999999999999</v>
      </c>
      <c r="BC13" s="194">
        <v>0.99399999999999999</v>
      </c>
      <c r="BD13" s="195">
        <v>0.99399999999999999</v>
      </c>
      <c r="BE13" s="195">
        <v>0.99399999999999999</v>
      </c>
      <c r="BF13" s="195">
        <v>0.99399999999999999</v>
      </c>
      <c r="BG13" s="195">
        <v>0.99399999999999999</v>
      </c>
      <c r="BH13" s="194">
        <v>0.99399999999999999</v>
      </c>
      <c r="BI13" s="195">
        <v>0.99399999999999999</v>
      </c>
      <c r="BJ13" s="195">
        <v>0.99399999999999999</v>
      </c>
      <c r="BK13" s="195">
        <v>0.99399999999999999</v>
      </c>
      <c r="BL13" s="197">
        <v>0.99399999999999999</v>
      </c>
    </row>
    <row r="14" spans="1:64" s="48" customFormat="1" ht="15" x14ac:dyDescent="0.25">
      <c r="A14" s="251" t="s">
        <v>47</v>
      </c>
      <c r="B14" s="259" t="s">
        <v>50</v>
      </c>
      <c r="C14" s="264" t="s">
        <v>118</v>
      </c>
      <c r="D14" s="218" t="s">
        <v>63</v>
      </c>
      <c r="E14" s="194">
        <v>0.98399999999999999</v>
      </c>
      <c r="F14" s="195">
        <v>0.98699999999999999</v>
      </c>
      <c r="G14" s="195">
        <v>0.98699999999999999</v>
      </c>
      <c r="H14" s="195">
        <v>0.98399999999999999</v>
      </c>
      <c r="I14" s="196">
        <v>0.98399999999999999</v>
      </c>
      <c r="J14" s="194">
        <v>0.98599999999999999</v>
      </c>
      <c r="K14" s="195">
        <v>0.98899999999999999</v>
      </c>
      <c r="L14" s="195">
        <v>0.98899999999999999</v>
      </c>
      <c r="M14" s="195">
        <v>0.98599999999999999</v>
      </c>
      <c r="N14" s="197">
        <v>0.98599999999999999</v>
      </c>
      <c r="O14" s="194">
        <v>0.98499999999999999</v>
      </c>
      <c r="P14" s="195">
        <v>0.98799999999999999</v>
      </c>
      <c r="Q14" s="195">
        <v>0.98799999999999999</v>
      </c>
      <c r="R14" s="195">
        <v>0.98499999999999999</v>
      </c>
      <c r="S14" s="196">
        <v>0.98499999999999999</v>
      </c>
      <c r="T14" s="194">
        <v>0.99</v>
      </c>
      <c r="U14" s="195">
        <v>0.99199999999999999</v>
      </c>
      <c r="V14" s="195">
        <v>0.99199999999999999</v>
      </c>
      <c r="W14" s="195">
        <v>0.99</v>
      </c>
      <c r="X14" s="197">
        <v>0.99</v>
      </c>
      <c r="Y14" s="194">
        <v>0.99</v>
      </c>
      <c r="Z14" s="195">
        <v>0.99099999999999999</v>
      </c>
      <c r="AA14" s="195">
        <v>0.99099999999999999</v>
      </c>
      <c r="AB14" s="195">
        <v>0.99</v>
      </c>
      <c r="AC14" s="195">
        <v>0.99</v>
      </c>
      <c r="AD14" s="194">
        <v>0.98799999999999999</v>
      </c>
      <c r="AE14" s="195">
        <v>0.99</v>
      </c>
      <c r="AF14" s="195">
        <v>0.99</v>
      </c>
      <c r="AG14" s="195">
        <v>0.98799999999999999</v>
      </c>
      <c r="AH14" s="195">
        <v>0.98799999999999999</v>
      </c>
      <c r="AI14" s="194">
        <v>0.99099999999999999</v>
      </c>
      <c r="AJ14" s="195">
        <v>0.99099999999999999</v>
      </c>
      <c r="AK14" s="195">
        <v>0.99099999999999999</v>
      </c>
      <c r="AL14" s="195">
        <v>0.99099999999999999</v>
      </c>
      <c r="AM14" s="195">
        <v>0.99099999999999999</v>
      </c>
      <c r="AN14" s="194">
        <v>0.98399999999999999</v>
      </c>
      <c r="AO14" s="195">
        <v>0.98399999999999999</v>
      </c>
      <c r="AP14" s="195">
        <v>0.98399999999999999</v>
      </c>
      <c r="AQ14" s="195">
        <v>0.98399999999999999</v>
      </c>
      <c r="AR14" s="195">
        <v>0.98399999999999999</v>
      </c>
      <c r="AS14" s="194">
        <v>0.98399999999999999</v>
      </c>
      <c r="AT14" s="195">
        <v>0.98399999999999999</v>
      </c>
      <c r="AU14" s="195">
        <v>0.98399999999999999</v>
      </c>
      <c r="AV14" s="195">
        <v>0.98399999999999999</v>
      </c>
      <c r="AW14" s="195">
        <v>0.98399999999999999</v>
      </c>
      <c r="AX14" s="194">
        <v>0.98599999999999999</v>
      </c>
      <c r="AY14" s="195">
        <v>0.98799999999999999</v>
      </c>
      <c r="AZ14" s="195">
        <v>0.98799999999999999</v>
      </c>
      <c r="BA14" s="195">
        <v>0.98599999999999999</v>
      </c>
      <c r="BB14" s="195">
        <v>0.98599999999999999</v>
      </c>
      <c r="BC14" s="194">
        <v>0.99099999999999999</v>
      </c>
      <c r="BD14" s="195">
        <v>0.99199999999999999</v>
      </c>
      <c r="BE14" s="195">
        <v>0.99199999999999999</v>
      </c>
      <c r="BF14" s="195">
        <v>0.99099999999999999</v>
      </c>
      <c r="BG14" s="195">
        <v>0.99099999999999999</v>
      </c>
      <c r="BH14" s="194">
        <v>0.99199999999999999</v>
      </c>
      <c r="BI14" s="195">
        <v>0.99199999999999999</v>
      </c>
      <c r="BJ14" s="195">
        <v>0.99199999999999999</v>
      </c>
      <c r="BK14" s="195">
        <v>0.99199999999999999</v>
      </c>
      <c r="BL14" s="197">
        <v>0.99199999999999999</v>
      </c>
    </row>
    <row r="15" spans="1:64" s="48" customFormat="1" ht="15" x14ac:dyDescent="0.25">
      <c r="A15" s="251" t="s">
        <v>20</v>
      </c>
      <c r="B15" s="259" t="s">
        <v>51</v>
      </c>
      <c r="C15" s="259" t="s">
        <v>102</v>
      </c>
      <c r="D15" s="218" t="s">
        <v>52</v>
      </c>
      <c r="E15" s="194">
        <v>0.997</v>
      </c>
      <c r="F15" s="195">
        <v>0.999</v>
      </c>
      <c r="G15" s="195">
        <v>0.999</v>
      </c>
      <c r="H15" s="195">
        <v>0.997</v>
      </c>
      <c r="I15" s="196">
        <v>0.997</v>
      </c>
      <c r="J15" s="194">
        <v>0.999</v>
      </c>
      <c r="K15" s="195">
        <v>1.0009999999999999</v>
      </c>
      <c r="L15" s="195">
        <v>1.0009999999999999</v>
      </c>
      <c r="M15" s="195">
        <v>0.999</v>
      </c>
      <c r="N15" s="197">
        <v>0.999</v>
      </c>
      <c r="O15" s="194">
        <v>0.998</v>
      </c>
      <c r="P15" s="195">
        <v>0.999</v>
      </c>
      <c r="Q15" s="195">
        <v>0.999</v>
      </c>
      <c r="R15" s="195">
        <v>0.998</v>
      </c>
      <c r="S15" s="196">
        <v>0.998</v>
      </c>
      <c r="T15" s="194">
        <v>1.002</v>
      </c>
      <c r="U15" s="195">
        <v>1.0009999999999999</v>
      </c>
      <c r="V15" s="195">
        <v>1.0009999999999999</v>
      </c>
      <c r="W15" s="195">
        <v>1.002</v>
      </c>
      <c r="X15" s="197">
        <v>1.002</v>
      </c>
      <c r="Y15" s="194">
        <v>1.002</v>
      </c>
      <c r="Z15" s="195">
        <v>1.002</v>
      </c>
      <c r="AA15" s="195">
        <v>1.002</v>
      </c>
      <c r="AB15" s="195">
        <v>1.002</v>
      </c>
      <c r="AC15" s="195">
        <v>1.002</v>
      </c>
      <c r="AD15" s="194">
        <v>1.0009999999999999</v>
      </c>
      <c r="AE15" s="195">
        <v>1</v>
      </c>
      <c r="AF15" s="195">
        <v>1</v>
      </c>
      <c r="AG15" s="195">
        <v>1.0009999999999999</v>
      </c>
      <c r="AH15" s="195">
        <v>1.0009999999999999</v>
      </c>
      <c r="AI15" s="194">
        <v>1.0029999999999999</v>
      </c>
      <c r="AJ15" s="195">
        <v>1.0009999999999999</v>
      </c>
      <c r="AK15" s="195">
        <v>1.0009999999999999</v>
      </c>
      <c r="AL15" s="195">
        <v>1.0029999999999999</v>
      </c>
      <c r="AM15" s="195">
        <v>1.0029999999999999</v>
      </c>
      <c r="AN15" s="194">
        <v>0.998</v>
      </c>
      <c r="AO15" s="195">
        <v>0.997</v>
      </c>
      <c r="AP15" s="195">
        <v>0.997</v>
      </c>
      <c r="AQ15" s="195">
        <v>0.998</v>
      </c>
      <c r="AR15" s="195">
        <v>0.998</v>
      </c>
      <c r="AS15" s="194">
        <v>0.99299999999999999</v>
      </c>
      <c r="AT15" s="195">
        <v>0.99299999999999999</v>
      </c>
      <c r="AU15" s="195">
        <v>0.99299999999999999</v>
      </c>
      <c r="AV15" s="195">
        <v>0.99299999999999999</v>
      </c>
      <c r="AW15" s="195">
        <v>0.99299999999999999</v>
      </c>
      <c r="AX15" s="194">
        <v>0.995</v>
      </c>
      <c r="AY15" s="195">
        <v>0.995</v>
      </c>
      <c r="AZ15" s="195">
        <v>0.995</v>
      </c>
      <c r="BA15" s="195">
        <v>0.995</v>
      </c>
      <c r="BB15" s="195">
        <v>0.995</v>
      </c>
      <c r="BC15" s="194">
        <v>0.997</v>
      </c>
      <c r="BD15" s="195">
        <v>0.996</v>
      </c>
      <c r="BE15" s="195">
        <v>0.996</v>
      </c>
      <c r="BF15" s="195">
        <v>0.997</v>
      </c>
      <c r="BG15" s="195">
        <v>0.997</v>
      </c>
      <c r="BH15" s="194">
        <v>0.998</v>
      </c>
      <c r="BI15" s="195">
        <v>0.996</v>
      </c>
      <c r="BJ15" s="195">
        <v>0.996</v>
      </c>
      <c r="BK15" s="195">
        <v>0.998</v>
      </c>
      <c r="BL15" s="197">
        <v>0.998</v>
      </c>
    </row>
    <row r="16" spans="1:64" s="48" customFormat="1" ht="15" x14ac:dyDescent="0.25">
      <c r="A16" s="251" t="s">
        <v>20</v>
      </c>
      <c r="B16" s="259" t="s">
        <v>53</v>
      </c>
      <c r="C16" s="259" t="s">
        <v>103</v>
      </c>
      <c r="D16" s="218" t="s">
        <v>52</v>
      </c>
      <c r="E16" s="194">
        <v>0.997</v>
      </c>
      <c r="F16" s="195">
        <v>0.999</v>
      </c>
      <c r="G16" s="195">
        <v>0.999</v>
      </c>
      <c r="H16" s="195">
        <v>0.997</v>
      </c>
      <c r="I16" s="196">
        <v>0.997</v>
      </c>
      <c r="J16" s="194">
        <v>0.999</v>
      </c>
      <c r="K16" s="195">
        <v>1.0009999999999999</v>
      </c>
      <c r="L16" s="195">
        <v>1.0009999999999999</v>
      </c>
      <c r="M16" s="195">
        <v>0.999</v>
      </c>
      <c r="N16" s="197">
        <v>0.999</v>
      </c>
      <c r="O16" s="194">
        <v>0.998</v>
      </c>
      <c r="P16" s="195">
        <v>0.999</v>
      </c>
      <c r="Q16" s="195">
        <v>0.999</v>
      </c>
      <c r="R16" s="195">
        <v>0.998</v>
      </c>
      <c r="S16" s="196">
        <v>0.998</v>
      </c>
      <c r="T16" s="194">
        <v>1.002</v>
      </c>
      <c r="U16" s="195">
        <v>1.0009999999999999</v>
      </c>
      <c r="V16" s="195">
        <v>1.0009999999999999</v>
      </c>
      <c r="W16" s="195">
        <v>1.002</v>
      </c>
      <c r="X16" s="197">
        <v>1.002</v>
      </c>
      <c r="Y16" s="194">
        <v>1.002</v>
      </c>
      <c r="Z16" s="195">
        <v>1.002</v>
      </c>
      <c r="AA16" s="195">
        <v>1.002</v>
      </c>
      <c r="AB16" s="195">
        <v>1.002</v>
      </c>
      <c r="AC16" s="195">
        <v>1.002</v>
      </c>
      <c r="AD16" s="194">
        <v>1.0009999999999999</v>
      </c>
      <c r="AE16" s="195">
        <v>1</v>
      </c>
      <c r="AF16" s="195">
        <v>1</v>
      </c>
      <c r="AG16" s="195">
        <v>1.0009999999999999</v>
      </c>
      <c r="AH16" s="195">
        <v>1.0009999999999999</v>
      </c>
      <c r="AI16" s="194">
        <v>1.0029999999999999</v>
      </c>
      <c r="AJ16" s="195">
        <v>1.0009999999999999</v>
      </c>
      <c r="AK16" s="195">
        <v>1.0009999999999999</v>
      </c>
      <c r="AL16" s="195">
        <v>1.0029999999999999</v>
      </c>
      <c r="AM16" s="195">
        <v>1.0029999999999999</v>
      </c>
      <c r="AN16" s="194">
        <v>0.998</v>
      </c>
      <c r="AO16" s="195">
        <v>0.997</v>
      </c>
      <c r="AP16" s="195">
        <v>0.997</v>
      </c>
      <c r="AQ16" s="195">
        <v>0.998</v>
      </c>
      <c r="AR16" s="195">
        <v>0.998</v>
      </c>
      <c r="AS16" s="194">
        <v>0.99299999999999999</v>
      </c>
      <c r="AT16" s="195">
        <v>0.99299999999999999</v>
      </c>
      <c r="AU16" s="195">
        <v>0.99299999999999999</v>
      </c>
      <c r="AV16" s="195">
        <v>0.99299999999999999</v>
      </c>
      <c r="AW16" s="195">
        <v>0.99299999999999999</v>
      </c>
      <c r="AX16" s="194">
        <v>0.995</v>
      </c>
      <c r="AY16" s="195">
        <v>0.995</v>
      </c>
      <c r="AZ16" s="195">
        <v>0.995</v>
      </c>
      <c r="BA16" s="195">
        <v>0.995</v>
      </c>
      <c r="BB16" s="195">
        <v>0.995</v>
      </c>
      <c r="BC16" s="194">
        <v>0.997</v>
      </c>
      <c r="BD16" s="195">
        <v>0.996</v>
      </c>
      <c r="BE16" s="195">
        <v>0.996</v>
      </c>
      <c r="BF16" s="195">
        <v>0.997</v>
      </c>
      <c r="BG16" s="195">
        <v>0.997</v>
      </c>
      <c r="BH16" s="194">
        <v>0.998</v>
      </c>
      <c r="BI16" s="195">
        <v>0.996</v>
      </c>
      <c r="BJ16" s="195">
        <v>0.996</v>
      </c>
      <c r="BK16" s="195">
        <v>0.998</v>
      </c>
      <c r="BL16" s="197">
        <v>0.998</v>
      </c>
    </row>
    <row r="17" spans="1:64" s="48" customFormat="1" ht="15" x14ac:dyDescent="0.25">
      <c r="A17" s="251" t="s">
        <v>54</v>
      </c>
      <c r="B17" s="259" t="s">
        <v>55</v>
      </c>
      <c r="C17" s="259" t="s">
        <v>104</v>
      </c>
      <c r="D17" s="218" t="s">
        <v>52</v>
      </c>
      <c r="E17" s="194">
        <v>0.997</v>
      </c>
      <c r="F17" s="195">
        <v>0.999</v>
      </c>
      <c r="G17" s="195">
        <v>0.999</v>
      </c>
      <c r="H17" s="195">
        <v>0.997</v>
      </c>
      <c r="I17" s="196">
        <v>0.997</v>
      </c>
      <c r="J17" s="194">
        <v>0.999</v>
      </c>
      <c r="K17" s="195">
        <v>1.0009999999999999</v>
      </c>
      <c r="L17" s="195">
        <v>1.0009999999999999</v>
      </c>
      <c r="M17" s="195">
        <v>0.999</v>
      </c>
      <c r="N17" s="197">
        <v>0.999</v>
      </c>
      <c r="O17" s="194">
        <v>0.998</v>
      </c>
      <c r="P17" s="195">
        <v>0.999</v>
      </c>
      <c r="Q17" s="195">
        <v>0.999</v>
      </c>
      <c r="R17" s="195">
        <v>0.998</v>
      </c>
      <c r="S17" s="196">
        <v>0.998</v>
      </c>
      <c r="T17" s="194">
        <v>1.002</v>
      </c>
      <c r="U17" s="195">
        <v>1.0009999999999999</v>
      </c>
      <c r="V17" s="195">
        <v>1.0009999999999999</v>
      </c>
      <c r="W17" s="195">
        <v>1.002</v>
      </c>
      <c r="X17" s="197">
        <v>1.002</v>
      </c>
      <c r="Y17" s="194">
        <v>1.002</v>
      </c>
      <c r="Z17" s="195">
        <v>1.002</v>
      </c>
      <c r="AA17" s="195">
        <v>1.002</v>
      </c>
      <c r="AB17" s="195">
        <v>1.002</v>
      </c>
      <c r="AC17" s="195">
        <v>1.002</v>
      </c>
      <c r="AD17" s="194">
        <v>1.0009999999999999</v>
      </c>
      <c r="AE17" s="195">
        <v>1</v>
      </c>
      <c r="AF17" s="195">
        <v>1</v>
      </c>
      <c r="AG17" s="195">
        <v>1.0009999999999999</v>
      </c>
      <c r="AH17" s="195">
        <v>1.0009999999999999</v>
      </c>
      <c r="AI17" s="194">
        <v>1.0029999999999999</v>
      </c>
      <c r="AJ17" s="195">
        <v>1.0009999999999999</v>
      </c>
      <c r="AK17" s="195">
        <v>1.0009999999999999</v>
      </c>
      <c r="AL17" s="195">
        <v>1.0029999999999999</v>
      </c>
      <c r="AM17" s="195">
        <v>1.0029999999999999</v>
      </c>
      <c r="AN17" s="194">
        <v>0.998</v>
      </c>
      <c r="AO17" s="195">
        <v>0.997</v>
      </c>
      <c r="AP17" s="195">
        <v>0.997</v>
      </c>
      <c r="AQ17" s="195">
        <v>0.998</v>
      </c>
      <c r="AR17" s="195">
        <v>0.998</v>
      </c>
      <c r="AS17" s="194">
        <v>0.99299999999999999</v>
      </c>
      <c r="AT17" s="195">
        <v>0.99299999999999999</v>
      </c>
      <c r="AU17" s="195">
        <v>0.99299999999999999</v>
      </c>
      <c r="AV17" s="195">
        <v>0.99299999999999999</v>
      </c>
      <c r="AW17" s="195">
        <v>0.99299999999999999</v>
      </c>
      <c r="AX17" s="194">
        <v>0.995</v>
      </c>
      <c r="AY17" s="195">
        <v>0.995</v>
      </c>
      <c r="AZ17" s="195">
        <v>0.995</v>
      </c>
      <c r="BA17" s="195">
        <v>0.995</v>
      </c>
      <c r="BB17" s="195">
        <v>0.995</v>
      </c>
      <c r="BC17" s="194">
        <v>0.997</v>
      </c>
      <c r="BD17" s="195">
        <v>0.996</v>
      </c>
      <c r="BE17" s="195">
        <v>0.996</v>
      </c>
      <c r="BF17" s="195">
        <v>0.997</v>
      </c>
      <c r="BG17" s="195">
        <v>0.997</v>
      </c>
      <c r="BH17" s="194">
        <v>0.998</v>
      </c>
      <c r="BI17" s="195">
        <v>0.996</v>
      </c>
      <c r="BJ17" s="195">
        <v>0.996</v>
      </c>
      <c r="BK17" s="195">
        <v>0.998</v>
      </c>
      <c r="BL17" s="197">
        <v>0.998</v>
      </c>
    </row>
    <row r="18" spans="1:64" s="48" customFormat="1" ht="15" x14ac:dyDescent="0.25">
      <c r="A18" s="251" t="s">
        <v>54</v>
      </c>
      <c r="B18" s="259" t="s">
        <v>56</v>
      </c>
      <c r="C18" s="259" t="s">
        <v>105</v>
      </c>
      <c r="D18" s="218" t="s">
        <v>52</v>
      </c>
      <c r="E18" s="194">
        <v>0.997</v>
      </c>
      <c r="F18" s="195">
        <v>0.999</v>
      </c>
      <c r="G18" s="195">
        <v>0.999</v>
      </c>
      <c r="H18" s="195">
        <v>0.997</v>
      </c>
      <c r="I18" s="196">
        <v>0.997</v>
      </c>
      <c r="J18" s="194">
        <v>0.999</v>
      </c>
      <c r="K18" s="195">
        <v>1.0009999999999999</v>
      </c>
      <c r="L18" s="195">
        <v>1.0009999999999999</v>
      </c>
      <c r="M18" s="195">
        <v>0.999</v>
      </c>
      <c r="N18" s="197">
        <v>0.999</v>
      </c>
      <c r="O18" s="194">
        <v>0.998</v>
      </c>
      <c r="P18" s="195">
        <v>0.999</v>
      </c>
      <c r="Q18" s="195">
        <v>0.999</v>
      </c>
      <c r="R18" s="195">
        <v>0.998</v>
      </c>
      <c r="S18" s="196">
        <v>0.998</v>
      </c>
      <c r="T18" s="194">
        <v>1.002</v>
      </c>
      <c r="U18" s="195">
        <v>1.0009999999999999</v>
      </c>
      <c r="V18" s="195">
        <v>1.0009999999999999</v>
      </c>
      <c r="W18" s="195">
        <v>1.002</v>
      </c>
      <c r="X18" s="197">
        <v>1.002</v>
      </c>
      <c r="Y18" s="194">
        <v>1.002</v>
      </c>
      <c r="Z18" s="195">
        <v>1.002</v>
      </c>
      <c r="AA18" s="195">
        <v>1.002</v>
      </c>
      <c r="AB18" s="195">
        <v>1.002</v>
      </c>
      <c r="AC18" s="195">
        <v>1.002</v>
      </c>
      <c r="AD18" s="194">
        <v>1.0009999999999999</v>
      </c>
      <c r="AE18" s="195">
        <v>1</v>
      </c>
      <c r="AF18" s="195">
        <v>1</v>
      </c>
      <c r="AG18" s="195">
        <v>1.0009999999999999</v>
      </c>
      <c r="AH18" s="195">
        <v>1.0009999999999999</v>
      </c>
      <c r="AI18" s="194">
        <v>1.0029999999999999</v>
      </c>
      <c r="AJ18" s="195">
        <v>1.0009999999999999</v>
      </c>
      <c r="AK18" s="195">
        <v>1.0009999999999999</v>
      </c>
      <c r="AL18" s="195">
        <v>1.0029999999999999</v>
      </c>
      <c r="AM18" s="195">
        <v>1.0029999999999999</v>
      </c>
      <c r="AN18" s="194">
        <v>0.998</v>
      </c>
      <c r="AO18" s="195">
        <v>0.997</v>
      </c>
      <c r="AP18" s="195">
        <v>0.997</v>
      </c>
      <c r="AQ18" s="195">
        <v>0.998</v>
      </c>
      <c r="AR18" s="195">
        <v>0.998</v>
      </c>
      <c r="AS18" s="194">
        <v>0.99299999999999999</v>
      </c>
      <c r="AT18" s="195">
        <v>0.99299999999999999</v>
      </c>
      <c r="AU18" s="195">
        <v>0.99299999999999999</v>
      </c>
      <c r="AV18" s="195">
        <v>0.99299999999999999</v>
      </c>
      <c r="AW18" s="195">
        <v>0.99299999999999999</v>
      </c>
      <c r="AX18" s="194">
        <v>0.995</v>
      </c>
      <c r="AY18" s="195">
        <v>0.995</v>
      </c>
      <c r="AZ18" s="195">
        <v>0.995</v>
      </c>
      <c r="BA18" s="195">
        <v>0.995</v>
      </c>
      <c r="BB18" s="195">
        <v>0.995</v>
      </c>
      <c r="BC18" s="194">
        <v>0.997</v>
      </c>
      <c r="BD18" s="195">
        <v>0.996</v>
      </c>
      <c r="BE18" s="195">
        <v>0.996</v>
      </c>
      <c r="BF18" s="195">
        <v>0.997</v>
      </c>
      <c r="BG18" s="195">
        <v>0.997</v>
      </c>
      <c r="BH18" s="194">
        <v>0.998</v>
      </c>
      <c r="BI18" s="195">
        <v>0.996</v>
      </c>
      <c r="BJ18" s="195">
        <v>0.996</v>
      </c>
      <c r="BK18" s="195">
        <v>0.998</v>
      </c>
      <c r="BL18" s="197">
        <v>0.998</v>
      </c>
    </row>
    <row r="19" spans="1:64" s="48" customFormat="1" ht="15" x14ac:dyDescent="0.25">
      <c r="A19" s="251" t="s">
        <v>20</v>
      </c>
      <c r="B19" s="259" t="s">
        <v>85</v>
      </c>
      <c r="C19" s="259" t="s">
        <v>87</v>
      </c>
      <c r="D19" s="218" t="s">
        <v>52</v>
      </c>
      <c r="E19" s="194">
        <v>0.997</v>
      </c>
      <c r="F19" s="195">
        <v>0.999</v>
      </c>
      <c r="G19" s="195">
        <v>0.999</v>
      </c>
      <c r="H19" s="195">
        <v>0.997</v>
      </c>
      <c r="I19" s="196">
        <v>0.997</v>
      </c>
      <c r="J19" s="194">
        <v>0.999</v>
      </c>
      <c r="K19" s="195">
        <v>1.0009999999999999</v>
      </c>
      <c r="L19" s="195">
        <v>1.0009999999999999</v>
      </c>
      <c r="M19" s="195">
        <v>0.999</v>
      </c>
      <c r="N19" s="197">
        <v>0.999</v>
      </c>
      <c r="O19" s="194">
        <v>0.998</v>
      </c>
      <c r="P19" s="195">
        <v>0.999</v>
      </c>
      <c r="Q19" s="195">
        <v>0.999</v>
      </c>
      <c r="R19" s="195">
        <v>0.998</v>
      </c>
      <c r="S19" s="196">
        <v>0.998</v>
      </c>
      <c r="T19" s="194">
        <v>1.002</v>
      </c>
      <c r="U19" s="195">
        <v>1.0009999999999999</v>
      </c>
      <c r="V19" s="195">
        <v>1.0009999999999999</v>
      </c>
      <c r="W19" s="195">
        <v>1.002</v>
      </c>
      <c r="X19" s="197">
        <v>1.002</v>
      </c>
      <c r="Y19" s="194">
        <v>1.002</v>
      </c>
      <c r="Z19" s="195">
        <v>1.002</v>
      </c>
      <c r="AA19" s="195">
        <v>1.002</v>
      </c>
      <c r="AB19" s="195">
        <v>1.002</v>
      </c>
      <c r="AC19" s="195">
        <v>1.002</v>
      </c>
      <c r="AD19" s="194">
        <v>1.0009999999999999</v>
      </c>
      <c r="AE19" s="195">
        <v>1</v>
      </c>
      <c r="AF19" s="195">
        <v>1</v>
      </c>
      <c r="AG19" s="195">
        <v>1.0009999999999999</v>
      </c>
      <c r="AH19" s="195">
        <v>1.0009999999999999</v>
      </c>
      <c r="AI19" s="194">
        <v>1.0029999999999999</v>
      </c>
      <c r="AJ19" s="195">
        <v>1.0009999999999999</v>
      </c>
      <c r="AK19" s="195">
        <v>1.0009999999999999</v>
      </c>
      <c r="AL19" s="195">
        <v>1.0029999999999999</v>
      </c>
      <c r="AM19" s="195">
        <v>1.0029999999999999</v>
      </c>
      <c r="AN19" s="194">
        <v>0.998</v>
      </c>
      <c r="AO19" s="195">
        <v>0.997</v>
      </c>
      <c r="AP19" s="195">
        <v>0.997</v>
      </c>
      <c r="AQ19" s="195">
        <v>0.998</v>
      </c>
      <c r="AR19" s="195">
        <v>0.998</v>
      </c>
      <c r="AS19" s="194">
        <v>0.99299999999999999</v>
      </c>
      <c r="AT19" s="195">
        <v>0.99299999999999999</v>
      </c>
      <c r="AU19" s="195">
        <v>0.99299999999999999</v>
      </c>
      <c r="AV19" s="195">
        <v>0.99299999999999999</v>
      </c>
      <c r="AW19" s="195">
        <v>0.99299999999999999</v>
      </c>
      <c r="AX19" s="194">
        <v>0.995</v>
      </c>
      <c r="AY19" s="195">
        <v>0.995</v>
      </c>
      <c r="AZ19" s="195">
        <v>0.995</v>
      </c>
      <c r="BA19" s="195">
        <v>0.995</v>
      </c>
      <c r="BB19" s="195">
        <v>0.995</v>
      </c>
      <c r="BC19" s="194">
        <v>0.997</v>
      </c>
      <c r="BD19" s="195">
        <v>0.996</v>
      </c>
      <c r="BE19" s="195">
        <v>0.996</v>
      </c>
      <c r="BF19" s="195">
        <v>0.997</v>
      </c>
      <c r="BG19" s="195">
        <v>0.997</v>
      </c>
      <c r="BH19" s="194">
        <v>0.998</v>
      </c>
      <c r="BI19" s="195">
        <v>0.996</v>
      </c>
      <c r="BJ19" s="195">
        <v>0.996</v>
      </c>
      <c r="BK19" s="195">
        <v>0.998</v>
      </c>
      <c r="BL19" s="197">
        <v>0.998</v>
      </c>
    </row>
    <row r="20" spans="1:64" s="48" customFormat="1" ht="15" x14ac:dyDescent="0.25">
      <c r="A20" s="251" t="s">
        <v>20</v>
      </c>
      <c r="B20" s="259" t="s">
        <v>86</v>
      </c>
      <c r="C20" s="259" t="s">
        <v>88</v>
      </c>
      <c r="D20" s="218" t="s">
        <v>52</v>
      </c>
      <c r="E20" s="194">
        <v>0.997</v>
      </c>
      <c r="F20" s="195">
        <v>0.999</v>
      </c>
      <c r="G20" s="195">
        <v>0.999</v>
      </c>
      <c r="H20" s="195">
        <v>0.997</v>
      </c>
      <c r="I20" s="196">
        <v>0.997</v>
      </c>
      <c r="J20" s="194">
        <v>0.999</v>
      </c>
      <c r="K20" s="195">
        <v>1.0009999999999999</v>
      </c>
      <c r="L20" s="195">
        <v>1.0009999999999999</v>
      </c>
      <c r="M20" s="195">
        <v>0.999</v>
      </c>
      <c r="N20" s="197">
        <v>0.999</v>
      </c>
      <c r="O20" s="194">
        <v>0.998</v>
      </c>
      <c r="P20" s="195">
        <v>0.999</v>
      </c>
      <c r="Q20" s="195">
        <v>0.999</v>
      </c>
      <c r="R20" s="195">
        <v>0.998</v>
      </c>
      <c r="S20" s="196">
        <v>0.998</v>
      </c>
      <c r="T20" s="194">
        <v>1.002</v>
      </c>
      <c r="U20" s="195">
        <v>1.0009999999999999</v>
      </c>
      <c r="V20" s="195">
        <v>1.0009999999999999</v>
      </c>
      <c r="W20" s="195">
        <v>1.002</v>
      </c>
      <c r="X20" s="197">
        <v>1.002</v>
      </c>
      <c r="Y20" s="194">
        <v>1.002</v>
      </c>
      <c r="Z20" s="195">
        <v>1.002</v>
      </c>
      <c r="AA20" s="195">
        <v>1.002</v>
      </c>
      <c r="AB20" s="195">
        <v>1.002</v>
      </c>
      <c r="AC20" s="195">
        <v>1.002</v>
      </c>
      <c r="AD20" s="194">
        <v>1.0009999999999999</v>
      </c>
      <c r="AE20" s="195">
        <v>1</v>
      </c>
      <c r="AF20" s="195">
        <v>1</v>
      </c>
      <c r="AG20" s="195">
        <v>1.0009999999999999</v>
      </c>
      <c r="AH20" s="195">
        <v>1.0009999999999999</v>
      </c>
      <c r="AI20" s="194">
        <v>1.0029999999999999</v>
      </c>
      <c r="AJ20" s="195">
        <v>1.0009999999999999</v>
      </c>
      <c r="AK20" s="195">
        <v>1.0009999999999999</v>
      </c>
      <c r="AL20" s="195">
        <v>1.0029999999999999</v>
      </c>
      <c r="AM20" s="195">
        <v>1.0029999999999999</v>
      </c>
      <c r="AN20" s="194">
        <v>0.998</v>
      </c>
      <c r="AO20" s="195">
        <v>0.997</v>
      </c>
      <c r="AP20" s="195">
        <v>0.997</v>
      </c>
      <c r="AQ20" s="195">
        <v>0.998</v>
      </c>
      <c r="AR20" s="195">
        <v>0.998</v>
      </c>
      <c r="AS20" s="194">
        <v>0.99299999999999999</v>
      </c>
      <c r="AT20" s="195">
        <v>0.99299999999999999</v>
      </c>
      <c r="AU20" s="195">
        <v>0.99299999999999999</v>
      </c>
      <c r="AV20" s="195">
        <v>0.99299999999999999</v>
      </c>
      <c r="AW20" s="195">
        <v>0.99299999999999999</v>
      </c>
      <c r="AX20" s="194">
        <v>0.995</v>
      </c>
      <c r="AY20" s="195">
        <v>0.995</v>
      </c>
      <c r="AZ20" s="195">
        <v>0.995</v>
      </c>
      <c r="BA20" s="195">
        <v>0.995</v>
      </c>
      <c r="BB20" s="195">
        <v>0.995</v>
      </c>
      <c r="BC20" s="194">
        <v>0.997</v>
      </c>
      <c r="BD20" s="195">
        <v>0.996</v>
      </c>
      <c r="BE20" s="195">
        <v>0.996</v>
      </c>
      <c r="BF20" s="195">
        <v>0.997</v>
      </c>
      <c r="BG20" s="195">
        <v>0.997</v>
      </c>
      <c r="BH20" s="194">
        <v>0.998</v>
      </c>
      <c r="BI20" s="195">
        <v>0.996</v>
      </c>
      <c r="BJ20" s="195">
        <v>0.996</v>
      </c>
      <c r="BK20" s="195">
        <v>0.998</v>
      </c>
      <c r="BL20" s="197">
        <v>0.998</v>
      </c>
    </row>
    <row r="21" spans="1:64" s="63" customFormat="1" ht="15" x14ac:dyDescent="0.25">
      <c r="A21" s="253" t="s">
        <v>252</v>
      </c>
      <c r="B21" s="260" t="s">
        <v>269</v>
      </c>
      <c r="C21" s="260" t="s">
        <v>270</v>
      </c>
      <c r="D21" s="256" t="s">
        <v>271</v>
      </c>
      <c r="E21" s="194">
        <v>0.98199999999999998</v>
      </c>
      <c r="F21" s="195">
        <v>0.98599999999999999</v>
      </c>
      <c r="G21" s="195">
        <v>0.98599999999999999</v>
      </c>
      <c r="H21" s="195">
        <v>0.98199999999999998</v>
      </c>
      <c r="I21" s="196">
        <v>0.98199999999999998</v>
      </c>
      <c r="J21" s="194">
        <v>0.98399999999999999</v>
      </c>
      <c r="K21" s="195">
        <v>0.98899999999999999</v>
      </c>
      <c r="L21" s="195">
        <v>0.98899999999999999</v>
      </c>
      <c r="M21" s="195">
        <v>0.98399999999999999</v>
      </c>
      <c r="N21" s="197">
        <v>0.98399999999999999</v>
      </c>
      <c r="O21" s="194">
        <v>0.98299999999999998</v>
      </c>
      <c r="P21" s="195">
        <v>0.98599999999999999</v>
      </c>
      <c r="Q21" s="195">
        <v>0.98599999999999999</v>
      </c>
      <c r="R21" s="195">
        <v>0.98299999999999998</v>
      </c>
      <c r="S21" s="196">
        <v>0.98299999999999998</v>
      </c>
      <c r="T21" s="194">
        <v>0.98799999999999999</v>
      </c>
      <c r="U21" s="195">
        <v>0.99</v>
      </c>
      <c r="V21" s="195">
        <v>0.99</v>
      </c>
      <c r="W21" s="195">
        <v>0.98799999999999999</v>
      </c>
      <c r="X21" s="197">
        <v>0.98799999999999999</v>
      </c>
      <c r="Y21" s="194">
        <v>0.98799999999999999</v>
      </c>
      <c r="Z21" s="195">
        <v>0.99</v>
      </c>
      <c r="AA21" s="195">
        <v>0.99</v>
      </c>
      <c r="AB21" s="195">
        <v>0.98799999999999999</v>
      </c>
      <c r="AC21" s="195">
        <v>0.98799999999999999</v>
      </c>
      <c r="AD21" s="194">
        <v>0.98599999999999999</v>
      </c>
      <c r="AE21" s="195">
        <v>0.98699999999999999</v>
      </c>
      <c r="AF21" s="195">
        <v>0.98699999999999999</v>
      </c>
      <c r="AG21" s="195">
        <v>0.98599999999999999</v>
      </c>
      <c r="AH21" s="195">
        <v>0.98599999999999999</v>
      </c>
      <c r="AI21" s="194">
        <v>0.98799999999999999</v>
      </c>
      <c r="AJ21" s="195">
        <v>0.98499999999999999</v>
      </c>
      <c r="AK21" s="195">
        <v>0.98499999999999999</v>
      </c>
      <c r="AL21" s="195">
        <v>0.98799999999999999</v>
      </c>
      <c r="AM21" s="195">
        <v>0.98799999999999999</v>
      </c>
      <c r="AN21" s="194">
        <v>0.98099999999999998</v>
      </c>
      <c r="AO21" s="195">
        <v>0.98</v>
      </c>
      <c r="AP21" s="195">
        <v>0.98</v>
      </c>
      <c r="AQ21" s="195">
        <v>0.98099999999999998</v>
      </c>
      <c r="AR21" s="195">
        <v>0.98099999999999998</v>
      </c>
      <c r="AS21" s="194">
        <v>0.97899999999999998</v>
      </c>
      <c r="AT21" s="195">
        <v>0.97599999999999998</v>
      </c>
      <c r="AU21" s="195">
        <v>0.97599999999999998</v>
      </c>
      <c r="AV21" s="195">
        <v>0.97899999999999998</v>
      </c>
      <c r="AW21" s="195">
        <v>0.97899999999999998</v>
      </c>
      <c r="AX21" s="194">
        <v>0.98</v>
      </c>
      <c r="AY21" s="195">
        <v>0.98</v>
      </c>
      <c r="AZ21" s="195">
        <v>0.98</v>
      </c>
      <c r="BA21" s="195">
        <v>0.98</v>
      </c>
      <c r="BB21" s="195">
        <v>0.98</v>
      </c>
      <c r="BC21" s="194">
        <v>0.98199999999999998</v>
      </c>
      <c r="BD21" s="195">
        <v>0.98099999999999998</v>
      </c>
      <c r="BE21" s="195">
        <v>0.98099999999999998</v>
      </c>
      <c r="BF21" s="195">
        <v>0.98199999999999998</v>
      </c>
      <c r="BG21" s="195">
        <v>0.98199999999999998</v>
      </c>
      <c r="BH21" s="194">
        <v>0.98399999999999999</v>
      </c>
      <c r="BI21" s="195">
        <v>0.98299999999999998</v>
      </c>
      <c r="BJ21" s="195">
        <v>0.98299999999999998</v>
      </c>
      <c r="BK21" s="195">
        <v>0.98399999999999999</v>
      </c>
      <c r="BL21" s="197">
        <v>0.98399999999999999</v>
      </c>
    </row>
    <row r="22" spans="1:64" s="48" customFormat="1" ht="15" x14ac:dyDescent="0.25">
      <c r="A22" s="127" t="s">
        <v>136</v>
      </c>
      <c r="B22" s="235" t="s">
        <v>162</v>
      </c>
      <c r="C22" s="127" t="s">
        <v>95</v>
      </c>
      <c r="D22" s="216" t="s">
        <v>155</v>
      </c>
      <c r="E22" s="194">
        <v>0.98099999999999998</v>
      </c>
      <c r="F22" s="195">
        <v>0.98499999999999999</v>
      </c>
      <c r="G22" s="195">
        <v>0.98499999999999999</v>
      </c>
      <c r="H22" s="195">
        <v>0.98099999999999998</v>
      </c>
      <c r="I22" s="196">
        <v>0.98099999999999998</v>
      </c>
      <c r="J22" s="194">
        <v>0.98299999999999998</v>
      </c>
      <c r="K22" s="195">
        <v>0.98699999999999999</v>
      </c>
      <c r="L22" s="195">
        <v>0.98699999999999999</v>
      </c>
      <c r="M22" s="195">
        <v>0.98299999999999998</v>
      </c>
      <c r="N22" s="197">
        <v>0.98299999999999998</v>
      </c>
      <c r="O22" s="194">
        <v>0.98199999999999998</v>
      </c>
      <c r="P22" s="195">
        <v>0.98499999999999999</v>
      </c>
      <c r="Q22" s="195">
        <v>0.98499999999999999</v>
      </c>
      <c r="R22" s="195">
        <v>0.98199999999999998</v>
      </c>
      <c r="S22" s="196">
        <v>0.98199999999999998</v>
      </c>
      <c r="T22" s="194">
        <v>0.98699999999999999</v>
      </c>
      <c r="U22" s="195">
        <v>0.98899999999999999</v>
      </c>
      <c r="V22" s="195">
        <v>0.98899999999999999</v>
      </c>
      <c r="W22" s="195">
        <v>0.98699999999999999</v>
      </c>
      <c r="X22" s="197">
        <v>0.98699999999999999</v>
      </c>
      <c r="Y22" s="194">
        <v>0.98699999999999999</v>
      </c>
      <c r="Z22" s="195">
        <v>0.98899999999999999</v>
      </c>
      <c r="AA22" s="195">
        <v>0.98899999999999999</v>
      </c>
      <c r="AB22" s="195">
        <v>0.98699999999999999</v>
      </c>
      <c r="AC22" s="195">
        <v>0.98699999999999999</v>
      </c>
      <c r="AD22" s="194">
        <v>0.98499999999999999</v>
      </c>
      <c r="AE22" s="195">
        <v>0.98699999999999999</v>
      </c>
      <c r="AF22" s="195">
        <v>0.98699999999999999</v>
      </c>
      <c r="AG22" s="195">
        <v>0.98499999999999999</v>
      </c>
      <c r="AH22" s="195">
        <v>0.98499999999999999</v>
      </c>
      <c r="AI22" s="194">
        <v>0.98699999999999999</v>
      </c>
      <c r="AJ22" s="195">
        <v>0.98799999999999999</v>
      </c>
      <c r="AK22" s="195">
        <v>0.98799999999999999</v>
      </c>
      <c r="AL22" s="195">
        <v>0.98699999999999999</v>
      </c>
      <c r="AM22" s="195">
        <v>0.98699999999999999</v>
      </c>
      <c r="AN22" s="194">
        <v>0.98</v>
      </c>
      <c r="AO22" s="195">
        <v>0.98199999999999998</v>
      </c>
      <c r="AP22" s="195">
        <v>0.98199999999999998</v>
      </c>
      <c r="AQ22" s="195">
        <v>0.98</v>
      </c>
      <c r="AR22" s="195">
        <v>0.98</v>
      </c>
      <c r="AS22" s="194">
        <v>0.98</v>
      </c>
      <c r="AT22" s="195">
        <v>0.98099999999999998</v>
      </c>
      <c r="AU22" s="195">
        <v>0.98099999999999998</v>
      </c>
      <c r="AV22" s="195">
        <v>0.98</v>
      </c>
      <c r="AW22" s="195">
        <v>0.98</v>
      </c>
      <c r="AX22" s="194">
        <v>0.98099999999999998</v>
      </c>
      <c r="AY22" s="195">
        <v>0.98499999999999999</v>
      </c>
      <c r="AZ22" s="195">
        <v>0.98499999999999999</v>
      </c>
      <c r="BA22" s="195">
        <v>0.98099999999999998</v>
      </c>
      <c r="BB22" s="195">
        <v>0.98099999999999998</v>
      </c>
      <c r="BC22" s="194">
        <v>0.98499999999999999</v>
      </c>
      <c r="BD22" s="195">
        <v>0.98799999999999999</v>
      </c>
      <c r="BE22" s="195">
        <v>0.98799999999999999</v>
      </c>
      <c r="BF22" s="195">
        <v>0.98499999999999999</v>
      </c>
      <c r="BG22" s="195">
        <v>0.98499999999999999</v>
      </c>
      <c r="BH22" s="194">
        <v>0.98599999999999999</v>
      </c>
      <c r="BI22" s="195">
        <v>0.98799999999999999</v>
      </c>
      <c r="BJ22" s="195">
        <v>0.98799999999999999</v>
      </c>
      <c r="BK22" s="195">
        <v>0.98599999999999999</v>
      </c>
      <c r="BL22" s="197">
        <v>0.98599999999999999</v>
      </c>
    </row>
    <row r="23" spans="1:64" s="63" customFormat="1" ht="15.75" thickBot="1" x14ac:dyDescent="0.3">
      <c r="A23" s="254" t="s">
        <v>75</v>
      </c>
      <c r="B23" s="261" t="s">
        <v>57</v>
      </c>
      <c r="C23" s="261" t="s">
        <v>69</v>
      </c>
      <c r="D23" s="257" t="s">
        <v>76</v>
      </c>
      <c r="E23" s="198">
        <v>0.97599999999999998</v>
      </c>
      <c r="F23" s="199">
        <v>0.97599999999999998</v>
      </c>
      <c r="G23" s="199">
        <v>0.97599999999999998</v>
      </c>
      <c r="H23" s="199">
        <v>0.97599999999999998</v>
      </c>
      <c r="I23" s="200">
        <v>0.97599999999999998</v>
      </c>
      <c r="J23" s="198">
        <v>0.97599999999999998</v>
      </c>
      <c r="K23" s="199">
        <v>0.97599999999999998</v>
      </c>
      <c r="L23" s="199">
        <v>0.97599999999999998</v>
      </c>
      <c r="M23" s="199">
        <v>0.97599999999999998</v>
      </c>
      <c r="N23" s="201">
        <v>0.97599999999999998</v>
      </c>
      <c r="O23" s="198">
        <v>0.97599999999999998</v>
      </c>
      <c r="P23" s="199">
        <v>0.97599999999999998</v>
      </c>
      <c r="Q23" s="199">
        <v>0.97599999999999998</v>
      </c>
      <c r="R23" s="199">
        <v>0.97599999999999998</v>
      </c>
      <c r="S23" s="200">
        <v>0.97599999999999998</v>
      </c>
      <c r="T23" s="198">
        <v>0.97599999999999998</v>
      </c>
      <c r="U23" s="199">
        <v>0.97599999999999998</v>
      </c>
      <c r="V23" s="199">
        <v>0.97599999999999998</v>
      </c>
      <c r="W23" s="199">
        <v>0.97599999999999998</v>
      </c>
      <c r="X23" s="201">
        <v>0.97599999999999998</v>
      </c>
      <c r="Y23" s="198">
        <v>0.97599999999999998</v>
      </c>
      <c r="Z23" s="199">
        <v>0.97599999999999998</v>
      </c>
      <c r="AA23" s="199">
        <v>0.97599999999999998</v>
      </c>
      <c r="AB23" s="199">
        <v>0.97599999999999998</v>
      </c>
      <c r="AC23" s="199">
        <v>0.97599999999999998</v>
      </c>
      <c r="AD23" s="198">
        <v>0.97599999999999998</v>
      </c>
      <c r="AE23" s="199">
        <v>0.97599999999999998</v>
      </c>
      <c r="AF23" s="199">
        <v>0.97599999999999998</v>
      </c>
      <c r="AG23" s="199">
        <v>0.97599999999999998</v>
      </c>
      <c r="AH23" s="199">
        <v>0.97599999999999998</v>
      </c>
      <c r="AI23" s="198">
        <v>0.97599999999999998</v>
      </c>
      <c r="AJ23" s="199">
        <v>0.97599999999999998</v>
      </c>
      <c r="AK23" s="199">
        <v>0.97599999999999998</v>
      </c>
      <c r="AL23" s="199">
        <v>0.97599999999999998</v>
      </c>
      <c r="AM23" s="199">
        <v>0.97599999999999998</v>
      </c>
      <c r="AN23" s="198">
        <v>0.97599999999999998</v>
      </c>
      <c r="AO23" s="199">
        <v>0.97599999999999998</v>
      </c>
      <c r="AP23" s="199">
        <v>0.97599999999999998</v>
      </c>
      <c r="AQ23" s="199">
        <v>0.97599999999999998</v>
      </c>
      <c r="AR23" s="199">
        <v>0.97599999999999998</v>
      </c>
      <c r="AS23" s="198">
        <v>0.97599999999999998</v>
      </c>
      <c r="AT23" s="199">
        <v>0.97599999999999998</v>
      </c>
      <c r="AU23" s="199">
        <v>0.97599999999999998</v>
      </c>
      <c r="AV23" s="199">
        <v>0.97599999999999998</v>
      </c>
      <c r="AW23" s="199">
        <v>0.97599999999999998</v>
      </c>
      <c r="AX23" s="198">
        <v>0.97599999999999998</v>
      </c>
      <c r="AY23" s="199">
        <v>0.97599999999999998</v>
      </c>
      <c r="AZ23" s="199">
        <v>0.97599999999999998</v>
      </c>
      <c r="BA23" s="199">
        <v>0.97599999999999998</v>
      </c>
      <c r="BB23" s="199">
        <v>0.97599999999999998</v>
      </c>
      <c r="BC23" s="198">
        <v>0.97599999999999998</v>
      </c>
      <c r="BD23" s="199">
        <v>0.97599999999999998</v>
      </c>
      <c r="BE23" s="199">
        <v>0.97599999999999998</v>
      </c>
      <c r="BF23" s="199">
        <v>0.97599999999999998</v>
      </c>
      <c r="BG23" s="199">
        <v>0.97599999999999998</v>
      </c>
      <c r="BH23" s="198">
        <v>0.97599999999999998</v>
      </c>
      <c r="BI23" s="199">
        <v>0.97599999999999998</v>
      </c>
      <c r="BJ23" s="199">
        <v>0.97599999999999998</v>
      </c>
      <c r="BK23" s="199">
        <v>0.97599999999999998</v>
      </c>
      <c r="BL23" s="201">
        <v>0.97599999999999998</v>
      </c>
    </row>
    <row r="24" spans="1:64" ht="15.75" thickBot="1" x14ac:dyDescent="0.3">
      <c r="A24" s="2"/>
      <c r="B24" s="6"/>
      <c r="C24" s="6"/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80"/>
      <c r="AO24" s="175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245"/>
    </row>
    <row r="25" spans="1:64" ht="15" customHeight="1" thickBot="1" x14ac:dyDescent="0.3">
      <c r="A25" s="327" t="s">
        <v>62</v>
      </c>
      <c r="B25" s="346" t="s">
        <v>37</v>
      </c>
      <c r="C25" s="347"/>
      <c r="D25" s="332" t="s">
        <v>40</v>
      </c>
      <c r="E25" s="358" t="s">
        <v>39</v>
      </c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  <c r="AF25" s="359"/>
      <c r="AG25" s="359"/>
      <c r="AH25" s="359"/>
      <c r="AI25" s="359"/>
      <c r="AJ25" s="359"/>
      <c r="AK25" s="359"/>
      <c r="AL25" s="359"/>
      <c r="AM25" s="359"/>
      <c r="AN25" s="359"/>
      <c r="AO25" s="359"/>
      <c r="AP25" s="359"/>
      <c r="AQ25" s="359"/>
      <c r="AR25" s="359"/>
      <c r="AS25" s="359"/>
      <c r="AT25" s="359"/>
      <c r="AU25" s="359"/>
      <c r="AV25" s="359"/>
      <c r="AW25" s="359"/>
      <c r="AX25" s="359"/>
      <c r="AY25" s="359"/>
      <c r="AZ25" s="359"/>
      <c r="BA25" s="359"/>
      <c r="BB25" s="359"/>
      <c r="BC25" s="359"/>
      <c r="BD25" s="359"/>
      <c r="BE25" s="359"/>
      <c r="BF25" s="359"/>
      <c r="BG25" s="359"/>
      <c r="BH25" s="359"/>
      <c r="BI25" s="359"/>
      <c r="BJ25" s="359"/>
      <c r="BK25" s="359"/>
      <c r="BL25" s="360"/>
    </row>
    <row r="26" spans="1:64" ht="15" customHeight="1" thickBot="1" x14ac:dyDescent="0.3">
      <c r="A26" s="328"/>
      <c r="B26" s="361"/>
      <c r="C26" s="362"/>
      <c r="D26" s="333"/>
      <c r="E26" s="354">
        <v>43374</v>
      </c>
      <c r="F26" s="354"/>
      <c r="G26" s="354"/>
      <c r="H26" s="354"/>
      <c r="I26" s="354"/>
      <c r="J26" s="354">
        <v>43405</v>
      </c>
      <c r="K26" s="354"/>
      <c r="L26" s="354"/>
      <c r="M26" s="354"/>
      <c r="N26" s="354"/>
      <c r="O26" s="354">
        <v>43435</v>
      </c>
      <c r="P26" s="354"/>
      <c r="Q26" s="354"/>
      <c r="R26" s="354"/>
      <c r="S26" s="354"/>
      <c r="T26" s="354">
        <v>43466</v>
      </c>
      <c r="U26" s="354"/>
      <c r="V26" s="354"/>
      <c r="W26" s="354"/>
      <c r="X26" s="354"/>
      <c r="Y26" s="354">
        <v>43497</v>
      </c>
      <c r="Z26" s="354"/>
      <c r="AA26" s="354"/>
      <c r="AB26" s="354"/>
      <c r="AC26" s="354"/>
      <c r="AD26" s="354">
        <v>43525</v>
      </c>
      <c r="AE26" s="354"/>
      <c r="AF26" s="354"/>
      <c r="AG26" s="354"/>
      <c r="AH26" s="354"/>
      <c r="AI26" s="354">
        <v>43556</v>
      </c>
      <c r="AJ26" s="354"/>
      <c r="AK26" s="354"/>
      <c r="AL26" s="354"/>
      <c r="AM26" s="354"/>
      <c r="AN26" s="354">
        <v>43586</v>
      </c>
      <c r="AO26" s="354"/>
      <c r="AP26" s="354"/>
      <c r="AQ26" s="354"/>
      <c r="AR26" s="354"/>
      <c r="AS26" s="354">
        <v>43617</v>
      </c>
      <c r="AT26" s="354"/>
      <c r="AU26" s="354"/>
      <c r="AV26" s="354"/>
      <c r="AW26" s="354"/>
      <c r="AX26" s="354">
        <v>43647</v>
      </c>
      <c r="AY26" s="354"/>
      <c r="AZ26" s="354"/>
      <c r="BA26" s="354"/>
      <c r="BB26" s="354"/>
      <c r="BC26" s="354">
        <v>43678</v>
      </c>
      <c r="BD26" s="354"/>
      <c r="BE26" s="354"/>
      <c r="BF26" s="354"/>
      <c r="BG26" s="354"/>
      <c r="BH26" s="354">
        <v>43709</v>
      </c>
      <c r="BI26" s="354"/>
      <c r="BJ26" s="354"/>
      <c r="BK26" s="354"/>
      <c r="BL26" s="354"/>
    </row>
    <row r="27" spans="1:64" ht="15" x14ac:dyDescent="0.25">
      <c r="A27" s="328"/>
      <c r="B27" s="361"/>
      <c r="C27" s="362"/>
      <c r="D27" s="333"/>
      <c r="E27" s="185">
        <v>0</v>
      </c>
      <c r="F27" s="181">
        <v>0.29166666666666669</v>
      </c>
      <c r="G27" s="181">
        <v>0.33333333333333331</v>
      </c>
      <c r="H27" s="181">
        <v>0.91666666666666663</v>
      </c>
      <c r="I27" s="181">
        <v>0.95833333333333337</v>
      </c>
      <c r="J27" s="185">
        <v>0</v>
      </c>
      <c r="K27" s="181">
        <v>0.29166666666666669</v>
      </c>
      <c r="L27" s="181">
        <v>0.33333333333333331</v>
      </c>
      <c r="M27" s="181">
        <v>0.91666666666666663</v>
      </c>
      <c r="N27" s="181">
        <v>0.95833333333333337</v>
      </c>
      <c r="O27" s="185">
        <v>0</v>
      </c>
      <c r="P27" s="181">
        <v>0.29166666666666669</v>
      </c>
      <c r="Q27" s="181">
        <v>0.33333333333333331</v>
      </c>
      <c r="R27" s="181">
        <v>0.91666666666666663</v>
      </c>
      <c r="S27" s="181">
        <v>0.95833333333333337</v>
      </c>
      <c r="T27" s="185">
        <v>0</v>
      </c>
      <c r="U27" s="181">
        <v>0.29166666666666669</v>
      </c>
      <c r="V27" s="181">
        <v>0.33333333333333331</v>
      </c>
      <c r="W27" s="181">
        <v>0.91666666666666663</v>
      </c>
      <c r="X27" s="181">
        <v>0.95833333333333337</v>
      </c>
      <c r="Y27" s="185">
        <v>0</v>
      </c>
      <c r="Z27" s="181">
        <v>0.29166666666666669</v>
      </c>
      <c r="AA27" s="181">
        <v>0.33333333333333331</v>
      </c>
      <c r="AB27" s="181">
        <v>0.91666666666666663</v>
      </c>
      <c r="AC27" s="181">
        <v>0.95833333333333337</v>
      </c>
      <c r="AD27" s="185">
        <v>0</v>
      </c>
      <c r="AE27" s="181">
        <v>0.29166666666666669</v>
      </c>
      <c r="AF27" s="181">
        <v>0.33333333333333331</v>
      </c>
      <c r="AG27" s="181">
        <v>0.91666666666666663</v>
      </c>
      <c r="AH27" s="181">
        <v>0.95833333333333337</v>
      </c>
      <c r="AI27" s="185">
        <v>0</v>
      </c>
      <c r="AJ27" s="181">
        <v>0.29166666666666669</v>
      </c>
      <c r="AK27" s="181">
        <v>0.33333333333333331</v>
      </c>
      <c r="AL27" s="181">
        <v>0.91666666666666663</v>
      </c>
      <c r="AM27" s="181">
        <v>0.95833333333333337</v>
      </c>
      <c r="AN27" s="185">
        <v>0</v>
      </c>
      <c r="AO27" s="181">
        <v>0.29166666666666669</v>
      </c>
      <c r="AP27" s="181">
        <v>0.33333333333333331</v>
      </c>
      <c r="AQ27" s="181">
        <v>0.91666666666666663</v>
      </c>
      <c r="AR27" s="181">
        <v>0.95833333333333337</v>
      </c>
      <c r="AS27" s="185">
        <v>0</v>
      </c>
      <c r="AT27" s="181">
        <v>0.29166666666666669</v>
      </c>
      <c r="AU27" s="181">
        <v>0.33333333333333331</v>
      </c>
      <c r="AV27" s="181">
        <v>0.91666666666666663</v>
      </c>
      <c r="AW27" s="181">
        <v>0.95833333333333337</v>
      </c>
      <c r="AX27" s="185">
        <v>0</v>
      </c>
      <c r="AY27" s="181">
        <v>0.29166666666666669</v>
      </c>
      <c r="AZ27" s="181">
        <v>0.33333333333333331</v>
      </c>
      <c r="BA27" s="181">
        <v>0.91666666666666663</v>
      </c>
      <c r="BB27" s="181">
        <v>0.95833333333333337</v>
      </c>
      <c r="BC27" s="185">
        <v>0</v>
      </c>
      <c r="BD27" s="181">
        <v>0.29166666666666669</v>
      </c>
      <c r="BE27" s="181">
        <v>0.33333333333333331</v>
      </c>
      <c r="BF27" s="181">
        <v>0.91666666666666663</v>
      </c>
      <c r="BG27" s="181">
        <v>0.95833333333333337</v>
      </c>
      <c r="BH27" s="185">
        <v>0</v>
      </c>
      <c r="BI27" s="181">
        <v>0.29166666666666669</v>
      </c>
      <c r="BJ27" s="181">
        <v>0.33333333333333331</v>
      </c>
      <c r="BK27" s="181">
        <v>0.91666666666666663</v>
      </c>
      <c r="BL27" s="177">
        <v>0.95833333333333337</v>
      </c>
    </row>
    <row r="28" spans="1:64" ht="15.75" thickBot="1" x14ac:dyDescent="0.3">
      <c r="A28" s="328"/>
      <c r="B28" s="348"/>
      <c r="C28" s="349"/>
      <c r="D28" s="333"/>
      <c r="E28" s="187">
        <v>0.29165509259259259</v>
      </c>
      <c r="F28" s="186">
        <v>0.33332175925925928</v>
      </c>
      <c r="G28" s="186">
        <v>0.91665509259259259</v>
      </c>
      <c r="H28" s="186">
        <v>0.95832175925925922</v>
      </c>
      <c r="I28" s="186">
        <v>0.99998842592592585</v>
      </c>
      <c r="J28" s="187">
        <v>0.29165509259259259</v>
      </c>
      <c r="K28" s="186">
        <v>0.33332175925925928</v>
      </c>
      <c r="L28" s="186">
        <v>0.91665509259259259</v>
      </c>
      <c r="M28" s="186">
        <v>0.95832175925925922</v>
      </c>
      <c r="N28" s="186">
        <v>0.99998842592592585</v>
      </c>
      <c r="O28" s="187">
        <v>0.29165509259259259</v>
      </c>
      <c r="P28" s="186">
        <v>0.33332175925925928</v>
      </c>
      <c r="Q28" s="186">
        <v>0.91665509259259259</v>
      </c>
      <c r="R28" s="186">
        <v>0.95832175925925922</v>
      </c>
      <c r="S28" s="186">
        <v>0.99998842592592585</v>
      </c>
      <c r="T28" s="187">
        <v>0.29165509259259259</v>
      </c>
      <c r="U28" s="186">
        <v>0.33332175925925928</v>
      </c>
      <c r="V28" s="186">
        <v>0.91665509259259259</v>
      </c>
      <c r="W28" s="186">
        <v>0.95832175925925922</v>
      </c>
      <c r="X28" s="186">
        <v>0.99998842592592585</v>
      </c>
      <c r="Y28" s="187">
        <v>0.29165509259259259</v>
      </c>
      <c r="Z28" s="186">
        <v>0.33332175925925928</v>
      </c>
      <c r="AA28" s="186">
        <v>0.91665509259259259</v>
      </c>
      <c r="AB28" s="186">
        <v>0.95832175925925922</v>
      </c>
      <c r="AC28" s="186">
        <v>0.99998842592592585</v>
      </c>
      <c r="AD28" s="187">
        <v>0.29165509259259259</v>
      </c>
      <c r="AE28" s="186">
        <v>0.33332175925925928</v>
      </c>
      <c r="AF28" s="186">
        <v>0.91665509259259259</v>
      </c>
      <c r="AG28" s="186">
        <v>0.95832175925925922</v>
      </c>
      <c r="AH28" s="186">
        <v>0.99998842592592585</v>
      </c>
      <c r="AI28" s="187">
        <v>0.29165509259259259</v>
      </c>
      <c r="AJ28" s="186">
        <v>0.33332175925925928</v>
      </c>
      <c r="AK28" s="186">
        <v>0.91665509259259259</v>
      </c>
      <c r="AL28" s="186">
        <v>0.95832175925925922</v>
      </c>
      <c r="AM28" s="186">
        <v>0.99998842592592585</v>
      </c>
      <c r="AN28" s="187">
        <v>0.29165509259259259</v>
      </c>
      <c r="AO28" s="186">
        <v>0.33332175925925928</v>
      </c>
      <c r="AP28" s="186">
        <v>0.91665509259259259</v>
      </c>
      <c r="AQ28" s="186">
        <v>0.95832175925925922</v>
      </c>
      <c r="AR28" s="186">
        <v>0.99998842592592585</v>
      </c>
      <c r="AS28" s="187">
        <v>0.29165509259259259</v>
      </c>
      <c r="AT28" s="186">
        <v>0.33332175925925928</v>
      </c>
      <c r="AU28" s="186">
        <v>0.91665509259259259</v>
      </c>
      <c r="AV28" s="186">
        <v>0.95832175925925922</v>
      </c>
      <c r="AW28" s="186">
        <v>0.99998842592592585</v>
      </c>
      <c r="AX28" s="187">
        <v>0.29165509259259259</v>
      </c>
      <c r="AY28" s="186">
        <v>0.33332175925925928</v>
      </c>
      <c r="AZ28" s="186">
        <v>0.91665509259259259</v>
      </c>
      <c r="BA28" s="186">
        <v>0.95832175925925922</v>
      </c>
      <c r="BB28" s="186">
        <v>0.99998842592592585</v>
      </c>
      <c r="BC28" s="187">
        <v>0.29165509259259259</v>
      </c>
      <c r="BD28" s="186">
        <v>0.33332175925925928</v>
      </c>
      <c r="BE28" s="186">
        <v>0.91665509259259259</v>
      </c>
      <c r="BF28" s="186">
        <v>0.95832175925925922</v>
      </c>
      <c r="BG28" s="186">
        <v>0.99998842592592585</v>
      </c>
      <c r="BH28" s="187">
        <v>0.29165509259259259</v>
      </c>
      <c r="BI28" s="186">
        <v>0.33332175925925928</v>
      </c>
      <c r="BJ28" s="186">
        <v>0.91665509259259259</v>
      </c>
      <c r="BK28" s="186">
        <v>0.95832175925925922</v>
      </c>
      <c r="BL28" s="183">
        <v>0.99998842592592585</v>
      </c>
    </row>
    <row r="29" spans="1:64" ht="15.75" thickBot="1" x14ac:dyDescent="0.3">
      <c r="A29" s="329"/>
      <c r="B29" s="241" t="s">
        <v>64</v>
      </c>
      <c r="C29" s="241" t="s">
        <v>65</v>
      </c>
      <c r="D29" s="334"/>
      <c r="E29" s="179" t="s">
        <v>177</v>
      </c>
      <c r="F29" s="188" t="s">
        <v>178</v>
      </c>
      <c r="G29" s="188" t="s">
        <v>179</v>
      </c>
      <c r="H29" s="188" t="s">
        <v>301</v>
      </c>
      <c r="I29" s="188" t="s">
        <v>302</v>
      </c>
      <c r="J29" s="179" t="s">
        <v>177</v>
      </c>
      <c r="K29" s="188" t="s">
        <v>178</v>
      </c>
      <c r="L29" s="188" t="s">
        <v>179</v>
      </c>
      <c r="M29" s="188" t="s">
        <v>301</v>
      </c>
      <c r="N29" s="188" t="s">
        <v>302</v>
      </c>
      <c r="O29" s="184" t="s">
        <v>177</v>
      </c>
      <c r="P29" s="178" t="s">
        <v>178</v>
      </c>
      <c r="Q29" s="178" t="s">
        <v>179</v>
      </c>
      <c r="R29" s="178" t="s">
        <v>301</v>
      </c>
      <c r="S29" s="178" t="s">
        <v>302</v>
      </c>
      <c r="T29" s="184" t="s">
        <v>177</v>
      </c>
      <c r="U29" s="178" t="s">
        <v>178</v>
      </c>
      <c r="V29" s="178" t="s">
        <v>179</v>
      </c>
      <c r="W29" s="178" t="s">
        <v>301</v>
      </c>
      <c r="X29" s="178" t="s">
        <v>302</v>
      </c>
      <c r="Y29" s="184" t="s">
        <v>177</v>
      </c>
      <c r="Z29" s="178" t="s">
        <v>178</v>
      </c>
      <c r="AA29" s="178" t="s">
        <v>179</v>
      </c>
      <c r="AB29" s="178" t="s">
        <v>301</v>
      </c>
      <c r="AC29" s="178" t="s">
        <v>302</v>
      </c>
      <c r="AD29" s="184" t="s">
        <v>177</v>
      </c>
      <c r="AE29" s="178" t="s">
        <v>178</v>
      </c>
      <c r="AF29" s="178" t="s">
        <v>179</v>
      </c>
      <c r="AG29" s="178" t="s">
        <v>301</v>
      </c>
      <c r="AH29" s="178" t="s">
        <v>302</v>
      </c>
      <c r="AI29" s="184" t="s">
        <v>177</v>
      </c>
      <c r="AJ29" s="178" t="s">
        <v>178</v>
      </c>
      <c r="AK29" s="178" t="s">
        <v>179</v>
      </c>
      <c r="AL29" s="178" t="s">
        <v>301</v>
      </c>
      <c r="AM29" s="178" t="s">
        <v>302</v>
      </c>
      <c r="AN29" s="184" t="s">
        <v>177</v>
      </c>
      <c r="AO29" s="178" t="s">
        <v>178</v>
      </c>
      <c r="AP29" s="178" t="s">
        <v>179</v>
      </c>
      <c r="AQ29" s="178" t="s">
        <v>301</v>
      </c>
      <c r="AR29" s="178" t="s">
        <v>302</v>
      </c>
      <c r="AS29" s="184" t="s">
        <v>177</v>
      </c>
      <c r="AT29" s="178" t="s">
        <v>178</v>
      </c>
      <c r="AU29" s="178" t="s">
        <v>179</v>
      </c>
      <c r="AV29" s="178" t="s">
        <v>301</v>
      </c>
      <c r="AW29" s="178" t="s">
        <v>302</v>
      </c>
      <c r="AX29" s="184" t="s">
        <v>177</v>
      </c>
      <c r="AY29" s="178" t="s">
        <v>178</v>
      </c>
      <c r="AZ29" s="178" t="s">
        <v>179</v>
      </c>
      <c r="BA29" s="178" t="s">
        <v>301</v>
      </c>
      <c r="BB29" s="178" t="s">
        <v>302</v>
      </c>
      <c r="BC29" s="184" t="s">
        <v>177</v>
      </c>
      <c r="BD29" s="178" t="s">
        <v>178</v>
      </c>
      <c r="BE29" s="178" t="s">
        <v>179</v>
      </c>
      <c r="BF29" s="178" t="s">
        <v>301</v>
      </c>
      <c r="BG29" s="178" t="s">
        <v>302</v>
      </c>
      <c r="BH29" s="184" t="s">
        <v>177</v>
      </c>
      <c r="BI29" s="178" t="s">
        <v>178</v>
      </c>
      <c r="BJ29" s="178" t="s">
        <v>179</v>
      </c>
      <c r="BK29" s="178" t="s">
        <v>301</v>
      </c>
      <c r="BL29" s="182" t="s">
        <v>302</v>
      </c>
    </row>
    <row r="30" spans="1:64" s="48" customFormat="1" ht="15.75" thickBot="1" x14ac:dyDescent="0.3">
      <c r="A30" s="129" t="s">
        <v>122</v>
      </c>
      <c r="B30" s="233" t="s">
        <v>162</v>
      </c>
      <c r="C30" s="307" t="s">
        <v>314</v>
      </c>
      <c r="D30" s="215" t="s">
        <v>148</v>
      </c>
      <c r="E30" s="190">
        <v>0.98299999999999998</v>
      </c>
      <c r="F30" s="191">
        <v>0.98799999999999999</v>
      </c>
      <c r="G30" s="191">
        <v>0.98799999999999999</v>
      </c>
      <c r="H30" s="191">
        <v>0.98299999999999998</v>
      </c>
      <c r="I30" s="192">
        <v>0.98299999999999998</v>
      </c>
      <c r="J30" s="190">
        <v>0.98599999999999999</v>
      </c>
      <c r="K30" s="191">
        <v>0.99099999999999999</v>
      </c>
      <c r="L30" s="191">
        <v>0.99099999999999999</v>
      </c>
      <c r="M30" s="191">
        <v>0.98599999999999999</v>
      </c>
      <c r="N30" s="193">
        <v>0.98599999999999999</v>
      </c>
      <c r="O30" s="190">
        <v>0.98499999999999999</v>
      </c>
      <c r="P30" s="247">
        <v>0.98899999999999999</v>
      </c>
      <c r="Q30" s="191">
        <v>0.98899999999999999</v>
      </c>
      <c r="R30" s="191">
        <v>0.98499999999999999</v>
      </c>
      <c r="S30" s="192">
        <v>0.98499999999999999</v>
      </c>
      <c r="T30" s="190">
        <v>0.99</v>
      </c>
      <c r="U30" s="191">
        <v>0.99299999999999999</v>
      </c>
      <c r="V30" s="247">
        <v>0.99299999999999999</v>
      </c>
      <c r="W30" s="191">
        <v>0.99</v>
      </c>
      <c r="X30" s="193">
        <v>0.99</v>
      </c>
      <c r="Y30" s="190">
        <v>0.99</v>
      </c>
      <c r="Z30" s="191">
        <v>0.99299999999999999</v>
      </c>
      <c r="AA30" s="191">
        <v>0.99299999999999999</v>
      </c>
      <c r="AB30" s="191">
        <v>0.99</v>
      </c>
      <c r="AC30" s="191">
        <v>0.99</v>
      </c>
      <c r="AD30" s="190">
        <v>0.98799999999999999</v>
      </c>
      <c r="AE30" s="191">
        <v>0.99</v>
      </c>
      <c r="AF30" s="191">
        <v>0.99</v>
      </c>
      <c r="AG30" s="191">
        <v>0.98799999999999999</v>
      </c>
      <c r="AH30" s="191">
        <v>0.98799999999999999</v>
      </c>
      <c r="AI30" s="190">
        <v>0.99099999999999999</v>
      </c>
      <c r="AJ30" s="191">
        <v>0.99</v>
      </c>
      <c r="AK30" s="191">
        <v>0.99</v>
      </c>
      <c r="AL30" s="191">
        <v>0.99099999999999999</v>
      </c>
      <c r="AM30" s="191">
        <v>0.99099999999999999</v>
      </c>
      <c r="AN30" s="190">
        <v>0.98299999999999998</v>
      </c>
      <c r="AO30" s="191">
        <v>0.98399999999999999</v>
      </c>
      <c r="AP30" s="191">
        <v>0.98399999999999999</v>
      </c>
      <c r="AQ30" s="191">
        <v>0.98299999999999998</v>
      </c>
      <c r="AR30" s="191">
        <v>0.98299999999999998</v>
      </c>
      <c r="AS30" s="190">
        <v>0.98199999999999998</v>
      </c>
      <c r="AT30" s="191">
        <v>0.98199999999999998</v>
      </c>
      <c r="AU30" s="191">
        <v>0.98199999999999998</v>
      </c>
      <c r="AV30" s="191">
        <v>0.98199999999999998</v>
      </c>
      <c r="AW30" s="191">
        <v>0.98199999999999998</v>
      </c>
      <c r="AX30" s="190">
        <v>0.98299999999999998</v>
      </c>
      <c r="AY30" s="191">
        <v>0.98599999999999999</v>
      </c>
      <c r="AZ30" s="191">
        <v>0.98599999999999999</v>
      </c>
      <c r="BA30" s="191">
        <v>0.98299999999999998</v>
      </c>
      <c r="BB30" s="191">
        <v>0.98299999999999998</v>
      </c>
      <c r="BC30" s="190">
        <v>0.98799999999999999</v>
      </c>
      <c r="BD30" s="191">
        <v>0.98899999999999999</v>
      </c>
      <c r="BE30" s="191">
        <v>0.98899999999999999</v>
      </c>
      <c r="BF30" s="191">
        <v>0.98799999999999999</v>
      </c>
      <c r="BG30" s="191">
        <v>0.98799999999999999</v>
      </c>
      <c r="BH30" s="190">
        <v>0.98899999999999999</v>
      </c>
      <c r="BI30" s="191">
        <v>0.99</v>
      </c>
      <c r="BJ30" s="191">
        <v>0.99</v>
      </c>
      <c r="BK30" s="191">
        <v>0.98899999999999999</v>
      </c>
      <c r="BL30" s="193">
        <v>0.98899999999999999</v>
      </c>
    </row>
    <row r="31" spans="1:64" s="48" customFormat="1" ht="15.75" thickBot="1" x14ac:dyDescent="0.3">
      <c r="A31" s="127" t="s">
        <v>123</v>
      </c>
      <c r="B31" s="234" t="s">
        <v>162</v>
      </c>
      <c r="C31" s="127" t="s">
        <v>79</v>
      </c>
      <c r="D31" s="216" t="s">
        <v>148</v>
      </c>
      <c r="E31" s="190">
        <v>0.99479600000000001</v>
      </c>
      <c r="F31" s="191">
        <v>0.99985599999999997</v>
      </c>
      <c r="G31" s="191">
        <v>0.99985599999999997</v>
      </c>
      <c r="H31" s="191">
        <v>0.99479600000000001</v>
      </c>
      <c r="I31" s="192">
        <v>0.99479600000000001</v>
      </c>
      <c r="J31" s="190">
        <v>0.99783200000000005</v>
      </c>
      <c r="K31" s="191">
        <v>1.0028919999999999</v>
      </c>
      <c r="L31" s="191">
        <v>1.0028919999999999</v>
      </c>
      <c r="M31" s="191">
        <v>0.99783200000000005</v>
      </c>
      <c r="N31" s="193">
        <v>0.99783200000000005</v>
      </c>
      <c r="O31" s="190">
        <v>0.99682000000000004</v>
      </c>
      <c r="P31" s="247">
        <v>1.0008680000000001</v>
      </c>
      <c r="Q31" s="191">
        <v>1.0008680000000001</v>
      </c>
      <c r="R31" s="191">
        <v>0.99682000000000004</v>
      </c>
      <c r="S31" s="192">
        <v>0.99682000000000004</v>
      </c>
      <c r="T31" s="190">
        <v>1.0018800000000001</v>
      </c>
      <c r="U31" s="191">
        <v>1.0049159999999999</v>
      </c>
      <c r="V31" s="247">
        <v>1.0049159999999999</v>
      </c>
      <c r="W31" s="191">
        <v>1.0018800000000001</v>
      </c>
      <c r="X31" s="193">
        <v>1.0018800000000001</v>
      </c>
      <c r="Y31" s="190">
        <v>1.0018800000000001</v>
      </c>
      <c r="Z31" s="191">
        <v>1.0049159999999999</v>
      </c>
      <c r="AA31" s="191">
        <v>1.0049159999999999</v>
      </c>
      <c r="AB31" s="191">
        <v>1.0018800000000001</v>
      </c>
      <c r="AC31" s="191">
        <v>1.0018800000000001</v>
      </c>
      <c r="AD31" s="190">
        <v>0.99985599999999997</v>
      </c>
      <c r="AE31" s="191">
        <v>1.0018800000000001</v>
      </c>
      <c r="AF31" s="191">
        <v>1.0018800000000001</v>
      </c>
      <c r="AG31" s="191">
        <v>0.99985599999999997</v>
      </c>
      <c r="AH31" s="191">
        <v>0.99985599999999997</v>
      </c>
      <c r="AI31" s="190">
        <v>1.0028919999999999</v>
      </c>
      <c r="AJ31" s="191">
        <v>1.0018800000000001</v>
      </c>
      <c r="AK31" s="191">
        <v>1.0018800000000001</v>
      </c>
      <c r="AL31" s="191">
        <v>1.0028919999999999</v>
      </c>
      <c r="AM31" s="191">
        <v>1.0028919999999999</v>
      </c>
      <c r="AN31" s="190">
        <v>0.99479600000000001</v>
      </c>
      <c r="AO31" s="191">
        <v>0.99580800000000003</v>
      </c>
      <c r="AP31" s="191">
        <v>0.99580800000000003</v>
      </c>
      <c r="AQ31" s="191">
        <v>0.99479600000000001</v>
      </c>
      <c r="AR31" s="191">
        <v>0.99479600000000001</v>
      </c>
      <c r="AS31" s="190">
        <v>0.993784</v>
      </c>
      <c r="AT31" s="191">
        <v>0.993784</v>
      </c>
      <c r="AU31" s="191">
        <v>0.993784</v>
      </c>
      <c r="AV31" s="191">
        <v>0.993784</v>
      </c>
      <c r="AW31" s="191">
        <v>0.993784</v>
      </c>
      <c r="AX31" s="190">
        <v>0.99479600000000001</v>
      </c>
      <c r="AY31" s="191">
        <v>0.99783200000000005</v>
      </c>
      <c r="AZ31" s="191">
        <v>0.99783200000000005</v>
      </c>
      <c r="BA31" s="191">
        <v>0.99479600000000001</v>
      </c>
      <c r="BB31" s="191">
        <v>0.99479600000000001</v>
      </c>
      <c r="BC31" s="190">
        <v>0.99985599999999997</v>
      </c>
      <c r="BD31" s="191">
        <v>1.0008680000000001</v>
      </c>
      <c r="BE31" s="191">
        <v>1.0008680000000001</v>
      </c>
      <c r="BF31" s="191">
        <v>0.99985599999999997</v>
      </c>
      <c r="BG31" s="191">
        <v>0.99985599999999997</v>
      </c>
      <c r="BH31" s="190">
        <v>1.0008680000000001</v>
      </c>
      <c r="BI31" s="191">
        <v>1.0018800000000001</v>
      </c>
      <c r="BJ31" s="191">
        <v>1.0018800000000001</v>
      </c>
      <c r="BK31" s="191">
        <v>1.0008680000000001</v>
      </c>
      <c r="BL31" s="193">
        <v>1.0008680000000001</v>
      </c>
    </row>
    <row r="32" spans="1:64" s="48" customFormat="1" ht="15.75" thickBot="1" x14ac:dyDescent="0.3">
      <c r="A32" s="127" t="s">
        <v>124</v>
      </c>
      <c r="B32" s="234" t="s">
        <v>162</v>
      </c>
      <c r="C32" s="127" t="s">
        <v>70</v>
      </c>
      <c r="D32" s="216" t="s">
        <v>149</v>
      </c>
      <c r="E32" s="190">
        <v>0.98199999999999998</v>
      </c>
      <c r="F32" s="191">
        <v>0.98899999999999999</v>
      </c>
      <c r="G32" s="191">
        <v>0.98899999999999999</v>
      </c>
      <c r="H32" s="191">
        <v>0.98199999999999998</v>
      </c>
      <c r="I32" s="192">
        <v>0.98199999999999998</v>
      </c>
      <c r="J32" s="190">
        <v>0.98499999999999999</v>
      </c>
      <c r="K32" s="191">
        <v>0.99199999999999999</v>
      </c>
      <c r="L32" s="191">
        <v>0.99199999999999999</v>
      </c>
      <c r="M32" s="191">
        <v>0.98499999999999999</v>
      </c>
      <c r="N32" s="193">
        <v>0.98499999999999999</v>
      </c>
      <c r="O32" s="190">
        <v>0.98399999999999999</v>
      </c>
      <c r="P32" s="247">
        <v>0.99</v>
      </c>
      <c r="Q32" s="191">
        <v>0.99</v>
      </c>
      <c r="R32" s="191">
        <v>0.98399999999999999</v>
      </c>
      <c r="S32" s="192">
        <v>0.98399999999999999</v>
      </c>
      <c r="T32" s="190">
        <v>0.98799999999999999</v>
      </c>
      <c r="U32" s="191">
        <v>0.99299999999999999</v>
      </c>
      <c r="V32" s="247">
        <v>0.99299999999999999</v>
      </c>
      <c r="W32" s="191">
        <v>0.98799999999999999</v>
      </c>
      <c r="X32" s="193">
        <v>0.98799999999999999</v>
      </c>
      <c r="Y32" s="190">
        <v>0.98799999999999999</v>
      </c>
      <c r="Z32" s="191">
        <v>0.99299999999999999</v>
      </c>
      <c r="AA32" s="191">
        <v>0.99299999999999999</v>
      </c>
      <c r="AB32" s="191">
        <v>0.98799999999999999</v>
      </c>
      <c r="AC32" s="191">
        <v>0.98799999999999999</v>
      </c>
      <c r="AD32" s="190">
        <v>0.98499999999999999</v>
      </c>
      <c r="AE32" s="191">
        <v>0.99099999999999999</v>
      </c>
      <c r="AF32" s="191">
        <v>0.99099999999999999</v>
      </c>
      <c r="AG32" s="191">
        <v>0.98499999999999999</v>
      </c>
      <c r="AH32" s="191">
        <v>0.98499999999999999</v>
      </c>
      <c r="AI32" s="190">
        <v>0.98699999999999999</v>
      </c>
      <c r="AJ32" s="191">
        <v>0.98899999999999999</v>
      </c>
      <c r="AK32" s="191">
        <v>0.98899999999999999</v>
      </c>
      <c r="AL32" s="191">
        <v>0.98699999999999999</v>
      </c>
      <c r="AM32" s="191">
        <v>0.98699999999999999</v>
      </c>
      <c r="AN32" s="190">
        <v>0.98099999999999998</v>
      </c>
      <c r="AO32" s="191">
        <v>0.98499999999999999</v>
      </c>
      <c r="AP32" s="191">
        <v>0.98499999999999999</v>
      </c>
      <c r="AQ32" s="191">
        <v>0.98099999999999998</v>
      </c>
      <c r="AR32" s="191">
        <v>0.98099999999999998</v>
      </c>
      <c r="AS32" s="190">
        <v>0.97799999999999998</v>
      </c>
      <c r="AT32" s="191">
        <v>0.98199999999999998</v>
      </c>
      <c r="AU32" s="191">
        <v>0.98199999999999998</v>
      </c>
      <c r="AV32" s="191">
        <v>0.97799999999999998</v>
      </c>
      <c r="AW32" s="191">
        <v>0.97799999999999998</v>
      </c>
      <c r="AX32" s="190">
        <v>0.97799999999999998</v>
      </c>
      <c r="AY32" s="191">
        <v>0.98399999999999999</v>
      </c>
      <c r="AZ32" s="191">
        <v>0.98399999999999999</v>
      </c>
      <c r="BA32" s="191">
        <v>0.97799999999999998</v>
      </c>
      <c r="BB32" s="191">
        <v>0.97799999999999998</v>
      </c>
      <c r="BC32" s="190">
        <v>0.98</v>
      </c>
      <c r="BD32" s="191">
        <v>0.98399999999999999</v>
      </c>
      <c r="BE32" s="191">
        <v>0.98399999999999999</v>
      </c>
      <c r="BF32" s="191">
        <v>0.98</v>
      </c>
      <c r="BG32" s="191">
        <v>0.98</v>
      </c>
      <c r="BH32" s="190">
        <v>0.98199999999999998</v>
      </c>
      <c r="BI32" s="191">
        <v>0.98499999999999999</v>
      </c>
      <c r="BJ32" s="191">
        <v>0.98499999999999999</v>
      </c>
      <c r="BK32" s="191">
        <v>0.98199999999999998</v>
      </c>
      <c r="BL32" s="193">
        <v>0.98199999999999998</v>
      </c>
    </row>
    <row r="33" spans="1:64" s="48" customFormat="1" ht="15.75" thickBot="1" x14ac:dyDescent="0.3">
      <c r="A33" s="127" t="s">
        <v>125</v>
      </c>
      <c r="B33" s="234" t="s">
        <v>162</v>
      </c>
      <c r="C33" s="127" t="s">
        <v>91</v>
      </c>
      <c r="D33" s="216" t="s">
        <v>150</v>
      </c>
      <c r="E33" s="190">
        <v>1.0069399999999999</v>
      </c>
      <c r="F33" s="191">
        <v>1.009976</v>
      </c>
      <c r="G33" s="191">
        <v>1.009976</v>
      </c>
      <c r="H33" s="191">
        <v>1.0069399999999999</v>
      </c>
      <c r="I33" s="192">
        <v>1.0069399999999999</v>
      </c>
      <c r="J33" s="190">
        <v>1.008964</v>
      </c>
      <c r="K33" s="191">
        <v>1.0130119999999998</v>
      </c>
      <c r="L33" s="191">
        <v>1.0130119999999998</v>
      </c>
      <c r="M33" s="191">
        <v>1.008964</v>
      </c>
      <c r="N33" s="193">
        <v>1.008964</v>
      </c>
      <c r="O33" s="190">
        <v>1.007952</v>
      </c>
      <c r="P33" s="247">
        <v>1.009976</v>
      </c>
      <c r="Q33" s="191">
        <v>1.009976</v>
      </c>
      <c r="R33" s="191">
        <v>1.007952</v>
      </c>
      <c r="S33" s="192">
        <v>1.007952</v>
      </c>
      <c r="T33" s="190">
        <v>1.012</v>
      </c>
      <c r="U33" s="191">
        <v>1.0130119999999998</v>
      </c>
      <c r="V33" s="247">
        <v>1.0130119999999998</v>
      </c>
      <c r="W33" s="191">
        <v>1.012</v>
      </c>
      <c r="X33" s="193">
        <v>1.012</v>
      </c>
      <c r="Y33" s="190">
        <v>1.0130119999999998</v>
      </c>
      <c r="Z33" s="191">
        <v>1.0130119999999998</v>
      </c>
      <c r="AA33" s="191">
        <v>1.0130119999999998</v>
      </c>
      <c r="AB33" s="191">
        <v>1.0130119999999998</v>
      </c>
      <c r="AC33" s="191">
        <v>1.0130119999999998</v>
      </c>
      <c r="AD33" s="190">
        <v>1.010988</v>
      </c>
      <c r="AE33" s="191">
        <v>1.012</v>
      </c>
      <c r="AF33" s="191">
        <v>1.012</v>
      </c>
      <c r="AG33" s="191">
        <v>1.010988</v>
      </c>
      <c r="AH33" s="191">
        <v>1.010988</v>
      </c>
      <c r="AI33" s="190">
        <v>1.0130119999999998</v>
      </c>
      <c r="AJ33" s="191">
        <v>1.012</v>
      </c>
      <c r="AK33" s="191">
        <v>1.012</v>
      </c>
      <c r="AL33" s="191">
        <v>1.0130119999999998</v>
      </c>
      <c r="AM33" s="191">
        <v>1.0130119999999998</v>
      </c>
      <c r="AN33" s="190">
        <v>1.007952</v>
      </c>
      <c r="AO33" s="191">
        <v>1.007952</v>
      </c>
      <c r="AP33" s="191">
        <v>1.007952</v>
      </c>
      <c r="AQ33" s="191">
        <v>1.007952</v>
      </c>
      <c r="AR33" s="191">
        <v>1.007952</v>
      </c>
      <c r="AS33" s="190">
        <v>1.0028919999999999</v>
      </c>
      <c r="AT33" s="191">
        <v>1.0039039999999999</v>
      </c>
      <c r="AU33" s="191">
        <v>1.0039039999999999</v>
      </c>
      <c r="AV33" s="191">
        <v>1.0028919999999999</v>
      </c>
      <c r="AW33" s="191">
        <v>1.0028919999999999</v>
      </c>
      <c r="AX33" s="190">
        <v>1.0049159999999999</v>
      </c>
      <c r="AY33" s="191">
        <v>1.0059279999999999</v>
      </c>
      <c r="AZ33" s="191">
        <v>1.0059279999999999</v>
      </c>
      <c r="BA33" s="191">
        <v>1.0049159999999999</v>
      </c>
      <c r="BB33" s="191">
        <v>1.0049159999999999</v>
      </c>
      <c r="BC33" s="190">
        <v>1.0059279999999999</v>
      </c>
      <c r="BD33" s="191">
        <v>1.0069399999999999</v>
      </c>
      <c r="BE33" s="191">
        <v>1.0069399999999999</v>
      </c>
      <c r="BF33" s="191">
        <v>1.0059279999999999</v>
      </c>
      <c r="BG33" s="191">
        <v>1.0059279999999999</v>
      </c>
      <c r="BH33" s="190">
        <v>1.007952</v>
      </c>
      <c r="BI33" s="191">
        <v>1.007952</v>
      </c>
      <c r="BJ33" s="191">
        <v>1.007952</v>
      </c>
      <c r="BK33" s="191">
        <v>1.007952</v>
      </c>
      <c r="BL33" s="193">
        <v>1.007952</v>
      </c>
    </row>
    <row r="34" spans="1:64" s="48" customFormat="1" ht="15.75" thickBot="1" x14ac:dyDescent="0.3">
      <c r="A34" s="127" t="s">
        <v>126</v>
      </c>
      <c r="B34" s="234" t="s">
        <v>162</v>
      </c>
      <c r="C34" s="127" t="s">
        <v>90</v>
      </c>
      <c r="D34" s="216" t="s">
        <v>151</v>
      </c>
      <c r="E34" s="190">
        <v>0.99479600000000001</v>
      </c>
      <c r="F34" s="191">
        <v>0.99985599999999997</v>
      </c>
      <c r="G34" s="191">
        <v>0.99985599999999997</v>
      </c>
      <c r="H34" s="191">
        <v>0.99479600000000001</v>
      </c>
      <c r="I34" s="192">
        <v>0.99479600000000001</v>
      </c>
      <c r="J34" s="190">
        <v>0.99682000000000004</v>
      </c>
      <c r="K34" s="191">
        <v>1.0018800000000001</v>
      </c>
      <c r="L34" s="191">
        <v>1.0018800000000001</v>
      </c>
      <c r="M34" s="191">
        <v>0.99682000000000004</v>
      </c>
      <c r="N34" s="193">
        <v>0.99682000000000004</v>
      </c>
      <c r="O34" s="190">
        <v>0.99580800000000003</v>
      </c>
      <c r="P34" s="247">
        <v>0.99985599999999997</v>
      </c>
      <c r="Q34" s="191">
        <v>0.99985599999999997</v>
      </c>
      <c r="R34" s="191">
        <v>0.99580800000000003</v>
      </c>
      <c r="S34" s="192">
        <v>0.99580800000000003</v>
      </c>
      <c r="T34" s="190">
        <v>0.99985599999999997</v>
      </c>
      <c r="U34" s="191">
        <v>1.0028919999999999</v>
      </c>
      <c r="V34" s="247">
        <v>1.0028919999999999</v>
      </c>
      <c r="W34" s="191">
        <v>0.99985599999999997</v>
      </c>
      <c r="X34" s="193">
        <v>0.99985599999999997</v>
      </c>
      <c r="Y34" s="190">
        <v>1.0008680000000001</v>
      </c>
      <c r="Z34" s="191">
        <v>1.0028919999999999</v>
      </c>
      <c r="AA34" s="191">
        <v>1.0028919999999999</v>
      </c>
      <c r="AB34" s="191">
        <v>1.0008680000000001</v>
      </c>
      <c r="AC34" s="191">
        <v>1.0008680000000001</v>
      </c>
      <c r="AD34" s="190">
        <v>0.99783200000000005</v>
      </c>
      <c r="AE34" s="191">
        <v>1.0008680000000001</v>
      </c>
      <c r="AF34" s="191">
        <v>1.0008680000000001</v>
      </c>
      <c r="AG34" s="191">
        <v>0.99783200000000005</v>
      </c>
      <c r="AH34" s="191">
        <v>0.99783200000000005</v>
      </c>
      <c r="AI34" s="190">
        <v>0.99884399999999995</v>
      </c>
      <c r="AJ34" s="191">
        <v>1.0008680000000001</v>
      </c>
      <c r="AK34" s="191">
        <v>1.0008680000000001</v>
      </c>
      <c r="AL34" s="191">
        <v>0.99884399999999995</v>
      </c>
      <c r="AM34" s="191">
        <v>0.99884399999999995</v>
      </c>
      <c r="AN34" s="190">
        <v>0.993784</v>
      </c>
      <c r="AO34" s="191">
        <v>0.99580800000000003</v>
      </c>
      <c r="AP34" s="191">
        <v>0.99580800000000003</v>
      </c>
      <c r="AQ34" s="191">
        <v>0.993784</v>
      </c>
      <c r="AR34" s="191">
        <v>0.993784</v>
      </c>
      <c r="AS34" s="190">
        <v>0.99074799999999996</v>
      </c>
      <c r="AT34" s="191">
        <v>0.99277199999999999</v>
      </c>
      <c r="AU34" s="191">
        <v>0.99277199999999999</v>
      </c>
      <c r="AV34" s="191">
        <v>0.99074799999999996</v>
      </c>
      <c r="AW34" s="191">
        <v>0.99074799999999996</v>
      </c>
      <c r="AX34" s="190">
        <v>0.99074799999999996</v>
      </c>
      <c r="AY34" s="191">
        <v>0.99479600000000001</v>
      </c>
      <c r="AZ34" s="191">
        <v>0.99479600000000001</v>
      </c>
      <c r="BA34" s="191">
        <v>0.99074799999999996</v>
      </c>
      <c r="BB34" s="191">
        <v>0.99074799999999996</v>
      </c>
      <c r="BC34" s="190">
        <v>0.993784</v>
      </c>
      <c r="BD34" s="191">
        <v>0.99580800000000003</v>
      </c>
      <c r="BE34" s="191">
        <v>0.99580800000000003</v>
      </c>
      <c r="BF34" s="191">
        <v>0.993784</v>
      </c>
      <c r="BG34" s="191">
        <v>0.993784</v>
      </c>
      <c r="BH34" s="190">
        <v>0.99479600000000001</v>
      </c>
      <c r="BI34" s="191">
        <v>0.99682000000000004</v>
      </c>
      <c r="BJ34" s="191">
        <v>0.99682000000000004</v>
      </c>
      <c r="BK34" s="191">
        <v>0.99479600000000001</v>
      </c>
      <c r="BL34" s="193">
        <v>0.99479600000000001</v>
      </c>
    </row>
    <row r="35" spans="1:64" s="48" customFormat="1" ht="15.75" thickBot="1" x14ac:dyDescent="0.3">
      <c r="A35" s="127" t="s">
        <v>127</v>
      </c>
      <c r="B35" s="234" t="s">
        <v>162</v>
      </c>
      <c r="C35" s="228" t="s">
        <v>168</v>
      </c>
      <c r="D35" s="216" t="s">
        <v>151</v>
      </c>
      <c r="E35" s="190">
        <v>0.99479600000000001</v>
      </c>
      <c r="F35" s="191">
        <v>0.99985599999999997</v>
      </c>
      <c r="G35" s="191">
        <v>0.99985599999999997</v>
      </c>
      <c r="H35" s="191">
        <v>0.99479600000000001</v>
      </c>
      <c r="I35" s="192">
        <v>0.99479600000000001</v>
      </c>
      <c r="J35" s="190">
        <v>0.99682000000000004</v>
      </c>
      <c r="K35" s="191">
        <v>1.0018800000000001</v>
      </c>
      <c r="L35" s="191">
        <v>1.0018800000000001</v>
      </c>
      <c r="M35" s="191">
        <v>0.99682000000000004</v>
      </c>
      <c r="N35" s="193">
        <v>0.99682000000000004</v>
      </c>
      <c r="O35" s="190">
        <v>0.99580800000000003</v>
      </c>
      <c r="P35" s="247">
        <v>0.99985599999999997</v>
      </c>
      <c r="Q35" s="191">
        <v>0.99985599999999997</v>
      </c>
      <c r="R35" s="191">
        <v>0.99580800000000003</v>
      </c>
      <c r="S35" s="192">
        <v>0.99580800000000003</v>
      </c>
      <c r="T35" s="190">
        <v>0.99985599999999997</v>
      </c>
      <c r="U35" s="191">
        <v>1.0028919999999999</v>
      </c>
      <c r="V35" s="247">
        <v>1.0028919999999999</v>
      </c>
      <c r="W35" s="191">
        <v>0.99985599999999997</v>
      </c>
      <c r="X35" s="193">
        <v>0.99985599999999997</v>
      </c>
      <c r="Y35" s="190">
        <v>1.0008680000000001</v>
      </c>
      <c r="Z35" s="191">
        <v>1.0028919999999999</v>
      </c>
      <c r="AA35" s="191">
        <v>1.0028919999999999</v>
      </c>
      <c r="AB35" s="191">
        <v>1.0008680000000001</v>
      </c>
      <c r="AC35" s="191">
        <v>1.0008680000000001</v>
      </c>
      <c r="AD35" s="190">
        <v>0.99783200000000005</v>
      </c>
      <c r="AE35" s="191">
        <v>1.0008680000000001</v>
      </c>
      <c r="AF35" s="191">
        <v>1.0008680000000001</v>
      </c>
      <c r="AG35" s="191">
        <v>0.99783200000000005</v>
      </c>
      <c r="AH35" s="191">
        <v>0.99783200000000005</v>
      </c>
      <c r="AI35" s="190">
        <v>0.99884399999999995</v>
      </c>
      <c r="AJ35" s="191">
        <v>1.0008680000000001</v>
      </c>
      <c r="AK35" s="191">
        <v>1.0008680000000001</v>
      </c>
      <c r="AL35" s="191">
        <v>0.99884399999999995</v>
      </c>
      <c r="AM35" s="191">
        <v>0.99884399999999995</v>
      </c>
      <c r="AN35" s="190">
        <v>0.993784</v>
      </c>
      <c r="AO35" s="191">
        <v>0.99580800000000003</v>
      </c>
      <c r="AP35" s="191">
        <v>0.99580800000000003</v>
      </c>
      <c r="AQ35" s="191">
        <v>0.993784</v>
      </c>
      <c r="AR35" s="191">
        <v>0.993784</v>
      </c>
      <c r="AS35" s="190">
        <v>0.99074799999999996</v>
      </c>
      <c r="AT35" s="191">
        <v>0.99277199999999999</v>
      </c>
      <c r="AU35" s="191">
        <v>0.99277199999999999</v>
      </c>
      <c r="AV35" s="191">
        <v>0.99074799999999996</v>
      </c>
      <c r="AW35" s="191">
        <v>0.99074799999999996</v>
      </c>
      <c r="AX35" s="190">
        <v>0.99074799999999996</v>
      </c>
      <c r="AY35" s="191">
        <v>0.99479600000000001</v>
      </c>
      <c r="AZ35" s="191">
        <v>0.99479600000000001</v>
      </c>
      <c r="BA35" s="191">
        <v>0.99074799999999996</v>
      </c>
      <c r="BB35" s="191">
        <v>0.99074799999999996</v>
      </c>
      <c r="BC35" s="190">
        <v>0.993784</v>
      </c>
      <c r="BD35" s="191">
        <v>0.99580800000000003</v>
      </c>
      <c r="BE35" s="191">
        <v>0.99580800000000003</v>
      </c>
      <c r="BF35" s="191">
        <v>0.993784</v>
      </c>
      <c r="BG35" s="191">
        <v>0.993784</v>
      </c>
      <c r="BH35" s="190">
        <v>0.99479600000000001</v>
      </c>
      <c r="BI35" s="191">
        <v>0.99682000000000004</v>
      </c>
      <c r="BJ35" s="191">
        <v>0.99682000000000004</v>
      </c>
      <c r="BK35" s="191">
        <v>0.99479600000000001</v>
      </c>
      <c r="BL35" s="193">
        <v>0.99479600000000001</v>
      </c>
    </row>
    <row r="36" spans="1:64" s="48" customFormat="1" ht="15.75" thickBot="1" x14ac:dyDescent="0.3">
      <c r="A36" s="127" t="s">
        <v>128</v>
      </c>
      <c r="B36" s="234" t="s">
        <v>162</v>
      </c>
      <c r="C36" s="308" t="s">
        <v>315</v>
      </c>
      <c r="D36" s="216" t="s">
        <v>151</v>
      </c>
      <c r="E36" s="190">
        <v>0.98299999999999998</v>
      </c>
      <c r="F36" s="191">
        <v>0.98799999999999999</v>
      </c>
      <c r="G36" s="191">
        <v>0.98799999999999999</v>
      </c>
      <c r="H36" s="191">
        <v>0.98299999999999998</v>
      </c>
      <c r="I36" s="192">
        <v>0.98299999999999998</v>
      </c>
      <c r="J36" s="190">
        <v>0.98499999999999999</v>
      </c>
      <c r="K36" s="191">
        <v>0.99</v>
      </c>
      <c r="L36" s="191">
        <v>0.99</v>
      </c>
      <c r="M36" s="191">
        <v>0.98499999999999999</v>
      </c>
      <c r="N36" s="193">
        <v>0.98499999999999999</v>
      </c>
      <c r="O36" s="190">
        <v>0.98399999999999999</v>
      </c>
      <c r="P36" s="247">
        <v>0.98799999999999999</v>
      </c>
      <c r="Q36" s="191">
        <v>0.98799999999999999</v>
      </c>
      <c r="R36" s="191">
        <v>0.98399999999999999</v>
      </c>
      <c r="S36" s="192">
        <v>0.98399999999999999</v>
      </c>
      <c r="T36" s="190">
        <v>0.98799999999999999</v>
      </c>
      <c r="U36" s="191">
        <v>0.99099999999999999</v>
      </c>
      <c r="V36" s="247">
        <v>0.99099999999999999</v>
      </c>
      <c r="W36" s="191">
        <v>0.98799999999999999</v>
      </c>
      <c r="X36" s="193">
        <v>0.98799999999999999</v>
      </c>
      <c r="Y36" s="190">
        <v>0.98899999999999999</v>
      </c>
      <c r="Z36" s="191">
        <v>0.99099999999999999</v>
      </c>
      <c r="AA36" s="191">
        <v>0.99099999999999999</v>
      </c>
      <c r="AB36" s="191">
        <v>0.98899999999999999</v>
      </c>
      <c r="AC36" s="191">
        <v>0.98899999999999999</v>
      </c>
      <c r="AD36" s="190">
        <v>0.98599999999999999</v>
      </c>
      <c r="AE36" s="191">
        <v>0.98899999999999999</v>
      </c>
      <c r="AF36" s="191">
        <v>0.98899999999999999</v>
      </c>
      <c r="AG36" s="191">
        <v>0.98599999999999999</v>
      </c>
      <c r="AH36" s="191">
        <v>0.98599999999999999</v>
      </c>
      <c r="AI36" s="190">
        <v>0.98699999999999999</v>
      </c>
      <c r="AJ36" s="191">
        <v>0.98899999999999999</v>
      </c>
      <c r="AK36" s="191">
        <v>0.98899999999999999</v>
      </c>
      <c r="AL36" s="191">
        <v>0.98699999999999999</v>
      </c>
      <c r="AM36" s="191">
        <v>0.98699999999999999</v>
      </c>
      <c r="AN36" s="190">
        <v>0.98199999999999998</v>
      </c>
      <c r="AO36" s="191">
        <v>0.98399999999999999</v>
      </c>
      <c r="AP36" s="191">
        <v>0.98399999999999999</v>
      </c>
      <c r="AQ36" s="191">
        <v>0.98199999999999998</v>
      </c>
      <c r="AR36" s="191">
        <v>0.98199999999999998</v>
      </c>
      <c r="AS36" s="190">
        <v>0.97899999999999998</v>
      </c>
      <c r="AT36" s="191">
        <v>0.98099999999999998</v>
      </c>
      <c r="AU36" s="191">
        <v>0.98099999999999998</v>
      </c>
      <c r="AV36" s="191">
        <v>0.97899999999999998</v>
      </c>
      <c r="AW36" s="191">
        <v>0.97899999999999998</v>
      </c>
      <c r="AX36" s="190">
        <v>0.97899999999999998</v>
      </c>
      <c r="AY36" s="191">
        <v>0.98299999999999998</v>
      </c>
      <c r="AZ36" s="191">
        <v>0.98299999999999998</v>
      </c>
      <c r="BA36" s="191">
        <v>0.97899999999999998</v>
      </c>
      <c r="BB36" s="191">
        <v>0.97899999999999998</v>
      </c>
      <c r="BC36" s="190">
        <v>0.98199999999999998</v>
      </c>
      <c r="BD36" s="191">
        <v>0.98399999999999999</v>
      </c>
      <c r="BE36" s="191">
        <v>0.98399999999999999</v>
      </c>
      <c r="BF36" s="191">
        <v>0.98199999999999998</v>
      </c>
      <c r="BG36" s="191">
        <v>0.98199999999999998</v>
      </c>
      <c r="BH36" s="190">
        <v>0.98299999999999998</v>
      </c>
      <c r="BI36" s="191">
        <v>0.98499999999999999</v>
      </c>
      <c r="BJ36" s="191">
        <v>0.98499999999999999</v>
      </c>
      <c r="BK36" s="191">
        <v>0.98299999999999998</v>
      </c>
      <c r="BL36" s="193">
        <v>0.98299999999999998</v>
      </c>
    </row>
    <row r="37" spans="1:64" s="48" customFormat="1" ht="15.75" thickBot="1" x14ac:dyDescent="0.3">
      <c r="A37" s="127" t="s">
        <v>129</v>
      </c>
      <c r="B37" s="235" t="s">
        <v>162</v>
      </c>
      <c r="C37" s="127" t="s">
        <v>80</v>
      </c>
      <c r="D37" s="216" t="s">
        <v>152</v>
      </c>
      <c r="E37" s="190">
        <v>0.98973599999999995</v>
      </c>
      <c r="F37" s="191">
        <v>0.99682000000000004</v>
      </c>
      <c r="G37" s="191">
        <v>0.99682000000000004</v>
      </c>
      <c r="H37" s="191">
        <v>0.98973599999999995</v>
      </c>
      <c r="I37" s="192">
        <v>0.98973599999999995</v>
      </c>
      <c r="J37" s="190">
        <v>0.99175999999999997</v>
      </c>
      <c r="K37" s="191">
        <v>1.0008680000000001</v>
      </c>
      <c r="L37" s="191">
        <v>1.0008680000000001</v>
      </c>
      <c r="M37" s="191">
        <v>0.99175999999999997</v>
      </c>
      <c r="N37" s="193">
        <v>0.99175999999999997</v>
      </c>
      <c r="O37" s="190">
        <v>0.99074799999999996</v>
      </c>
      <c r="P37" s="247">
        <v>0.99783200000000005</v>
      </c>
      <c r="Q37" s="191">
        <v>0.99783200000000005</v>
      </c>
      <c r="R37" s="191">
        <v>0.99074799999999996</v>
      </c>
      <c r="S37" s="192">
        <v>0.99074799999999996</v>
      </c>
      <c r="T37" s="190">
        <v>0.99479600000000001</v>
      </c>
      <c r="U37" s="191">
        <v>1.0018800000000001</v>
      </c>
      <c r="V37" s="247">
        <v>1.0018800000000001</v>
      </c>
      <c r="W37" s="191">
        <v>0.99479600000000001</v>
      </c>
      <c r="X37" s="193">
        <v>0.99479600000000001</v>
      </c>
      <c r="Y37" s="190">
        <v>0.99580800000000003</v>
      </c>
      <c r="Z37" s="191">
        <v>1.0018800000000001</v>
      </c>
      <c r="AA37" s="191">
        <v>1.0018800000000001</v>
      </c>
      <c r="AB37" s="191">
        <v>0.99580800000000003</v>
      </c>
      <c r="AC37" s="191">
        <v>0.99580800000000003</v>
      </c>
      <c r="AD37" s="190">
        <v>0.99277199999999999</v>
      </c>
      <c r="AE37" s="191">
        <v>0.99884399999999995</v>
      </c>
      <c r="AF37" s="191">
        <v>0.99884399999999995</v>
      </c>
      <c r="AG37" s="191">
        <v>0.99277199999999999</v>
      </c>
      <c r="AH37" s="191">
        <v>0.99277199999999999</v>
      </c>
      <c r="AI37" s="190">
        <v>0.993784</v>
      </c>
      <c r="AJ37" s="191">
        <v>0.99682000000000004</v>
      </c>
      <c r="AK37" s="191">
        <v>0.99682000000000004</v>
      </c>
      <c r="AL37" s="191">
        <v>0.993784</v>
      </c>
      <c r="AM37" s="191">
        <v>0.993784</v>
      </c>
      <c r="AN37" s="190">
        <v>0.98771200000000003</v>
      </c>
      <c r="AO37" s="191">
        <v>0.99175999999999997</v>
      </c>
      <c r="AP37" s="191">
        <v>0.99175999999999997</v>
      </c>
      <c r="AQ37" s="191">
        <v>0.98771200000000003</v>
      </c>
      <c r="AR37" s="191">
        <v>0.98771200000000003</v>
      </c>
      <c r="AS37" s="190">
        <v>0.984676</v>
      </c>
      <c r="AT37" s="191">
        <v>0.98872399999999994</v>
      </c>
      <c r="AU37" s="191">
        <v>0.98872399999999994</v>
      </c>
      <c r="AV37" s="191">
        <v>0.984676</v>
      </c>
      <c r="AW37" s="191">
        <v>0.984676</v>
      </c>
      <c r="AX37" s="190">
        <v>0.984676</v>
      </c>
      <c r="AY37" s="191">
        <v>0.99074799999999996</v>
      </c>
      <c r="AZ37" s="191">
        <v>0.99074799999999996</v>
      </c>
      <c r="BA37" s="191">
        <v>0.984676</v>
      </c>
      <c r="BB37" s="191">
        <v>0.984676</v>
      </c>
      <c r="BC37" s="190">
        <v>0.98670000000000002</v>
      </c>
      <c r="BD37" s="191">
        <v>0.99074799999999996</v>
      </c>
      <c r="BE37" s="191">
        <v>0.99074799999999996</v>
      </c>
      <c r="BF37" s="191">
        <v>0.98670000000000002</v>
      </c>
      <c r="BG37" s="191">
        <v>0.98670000000000002</v>
      </c>
      <c r="BH37" s="190">
        <v>0.98872399999999994</v>
      </c>
      <c r="BI37" s="191">
        <v>0.99277199999999999</v>
      </c>
      <c r="BJ37" s="191">
        <v>0.99277199999999999</v>
      </c>
      <c r="BK37" s="191">
        <v>0.98872399999999994</v>
      </c>
      <c r="BL37" s="193">
        <v>0.98872399999999994</v>
      </c>
    </row>
    <row r="38" spans="1:64" s="48" customFormat="1" ht="15.75" thickBot="1" x14ac:dyDescent="0.3">
      <c r="A38" s="127" t="s">
        <v>182</v>
      </c>
      <c r="B38" s="235" t="s">
        <v>162</v>
      </c>
      <c r="C38" s="127" t="s">
        <v>108</v>
      </c>
      <c r="D38" s="216" t="s">
        <v>152</v>
      </c>
      <c r="E38" s="190">
        <v>0.97799999999999998</v>
      </c>
      <c r="F38" s="191">
        <v>0.98499999999999999</v>
      </c>
      <c r="G38" s="191">
        <v>0.98499999999999999</v>
      </c>
      <c r="H38" s="191">
        <v>0.97799999999999998</v>
      </c>
      <c r="I38" s="192">
        <v>0.97799999999999998</v>
      </c>
      <c r="J38" s="190">
        <v>0.98</v>
      </c>
      <c r="K38" s="191">
        <v>0.98899999999999999</v>
      </c>
      <c r="L38" s="191">
        <v>0.98899999999999999</v>
      </c>
      <c r="M38" s="191">
        <v>0.98</v>
      </c>
      <c r="N38" s="193">
        <v>0.98</v>
      </c>
      <c r="O38" s="190">
        <v>0.97899999999999998</v>
      </c>
      <c r="P38" s="247">
        <v>0.98599999999999999</v>
      </c>
      <c r="Q38" s="191">
        <v>0.98599999999999999</v>
      </c>
      <c r="R38" s="191">
        <v>0.97899999999999998</v>
      </c>
      <c r="S38" s="192">
        <v>0.97899999999999998</v>
      </c>
      <c r="T38" s="190">
        <v>0.98299999999999998</v>
      </c>
      <c r="U38" s="191">
        <v>0.99</v>
      </c>
      <c r="V38" s="247">
        <v>0.99</v>
      </c>
      <c r="W38" s="191">
        <v>0.98299999999999998</v>
      </c>
      <c r="X38" s="193">
        <v>0.98299999999999998</v>
      </c>
      <c r="Y38" s="190">
        <v>0.98399999999999999</v>
      </c>
      <c r="Z38" s="191">
        <v>0.99</v>
      </c>
      <c r="AA38" s="191">
        <v>0.99</v>
      </c>
      <c r="AB38" s="191">
        <v>0.98399999999999999</v>
      </c>
      <c r="AC38" s="191">
        <v>0.98399999999999999</v>
      </c>
      <c r="AD38" s="190">
        <v>0.98099999999999998</v>
      </c>
      <c r="AE38" s="191">
        <v>0.98699999999999999</v>
      </c>
      <c r="AF38" s="191">
        <v>0.98699999999999999</v>
      </c>
      <c r="AG38" s="191">
        <v>0.98099999999999998</v>
      </c>
      <c r="AH38" s="191">
        <v>0.98099999999999998</v>
      </c>
      <c r="AI38" s="190">
        <v>0.98199999999999998</v>
      </c>
      <c r="AJ38" s="191">
        <v>0.98499999999999999</v>
      </c>
      <c r="AK38" s="191">
        <v>0.98499999999999999</v>
      </c>
      <c r="AL38" s="191">
        <v>0.98199999999999998</v>
      </c>
      <c r="AM38" s="191">
        <v>0.98199999999999998</v>
      </c>
      <c r="AN38" s="190">
        <v>0.97599999999999998</v>
      </c>
      <c r="AO38" s="191">
        <v>0.98</v>
      </c>
      <c r="AP38" s="191">
        <v>0.98</v>
      </c>
      <c r="AQ38" s="191">
        <v>0.97599999999999998</v>
      </c>
      <c r="AR38" s="191">
        <v>0.97599999999999998</v>
      </c>
      <c r="AS38" s="190">
        <v>0.97299999999999998</v>
      </c>
      <c r="AT38" s="191">
        <v>0.97699999999999998</v>
      </c>
      <c r="AU38" s="191">
        <v>0.97699999999999998</v>
      </c>
      <c r="AV38" s="191">
        <v>0.97299999999999998</v>
      </c>
      <c r="AW38" s="191">
        <v>0.97299999999999998</v>
      </c>
      <c r="AX38" s="190">
        <v>0.97299999999999998</v>
      </c>
      <c r="AY38" s="191">
        <v>0.97899999999999998</v>
      </c>
      <c r="AZ38" s="191">
        <v>0.97899999999999998</v>
      </c>
      <c r="BA38" s="191">
        <v>0.97299999999999998</v>
      </c>
      <c r="BB38" s="191">
        <v>0.97299999999999998</v>
      </c>
      <c r="BC38" s="190">
        <v>0.97499999999999998</v>
      </c>
      <c r="BD38" s="191">
        <v>0.97899999999999998</v>
      </c>
      <c r="BE38" s="191">
        <v>0.97899999999999998</v>
      </c>
      <c r="BF38" s="191">
        <v>0.97499999999999998</v>
      </c>
      <c r="BG38" s="191">
        <v>0.97499999999999998</v>
      </c>
      <c r="BH38" s="190">
        <v>0.97699999999999998</v>
      </c>
      <c r="BI38" s="191">
        <v>0.98099999999999998</v>
      </c>
      <c r="BJ38" s="191">
        <v>0.98099999999999998</v>
      </c>
      <c r="BK38" s="191">
        <v>0.97699999999999998</v>
      </c>
      <c r="BL38" s="193">
        <v>0.97699999999999998</v>
      </c>
    </row>
    <row r="39" spans="1:64" s="48" customFormat="1" ht="15.75" thickBot="1" x14ac:dyDescent="0.3">
      <c r="A39" s="127" t="s">
        <v>130</v>
      </c>
      <c r="B39" s="235" t="s">
        <v>162</v>
      </c>
      <c r="C39" s="127" t="s">
        <v>71</v>
      </c>
      <c r="D39" s="216" t="s">
        <v>151</v>
      </c>
      <c r="E39" s="190">
        <v>0.99479600000000001</v>
      </c>
      <c r="F39" s="191">
        <v>0.99985599999999997</v>
      </c>
      <c r="G39" s="191">
        <v>0.99985599999999997</v>
      </c>
      <c r="H39" s="191">
        <v>0.99479600000000001</v>
      </c>
      <c r="I39" s="192">
        <v>0.99479600000000001</v>
      </c>
      <c r="J39" s="190">
        <v>0.99682000000000004</v>
      </c>
      <c r="K39" s="191">
        <v>1.0018800000000001</v>
      </c>
      <c r="L39" s="191">
        <v>1.0018800000000001</v>
      </c>
      <c r="M39" s="191">
        <v>0.99682000000000004</v>
      </c>
      <c r="N39" s="193">
        <v>0.99682000000000004</v>
      </c>
      <c r="O39" s="190">
        <v>0.99580800000000003</v>
      </c>
      <c r="P39" s="247">
        <v>0.99985599999999997</v>
      </c>
      <c r="Q39" s="191">
        <v>0.99985599999999997</v>
      </c>
      <c r="R39" s="191">
        <v>0.99580800000000003</v>
      </c>
      <c r="S39" s="192">
        <v>0.99580800000000003</v>
      </c>
      <c r="T39" s="190">
        <v>0.99985599999999997</v>
      </c>
      <c r="U39" s="191">
        <v>1.0028919999999999</v>
      </c>
      <c r="V39" s="247">
        <v>1.0028919999999999</v>
      </c>
      <c r="W39" s="191">
        <v>0.99985599999999997</v>
      </c>
      <c r="X39" s="193">
        <v>0.99985599999999997</v>
      </c>
      <c r="Y39" s="190">
        <v>1.0008680000000001</v>
      </c>
      <c r="Z39" s="191">
        <v>1.0028919999999999</v>
      </c>
      <c r="AA39" s="191">
        <v>1.0028919999999999</v>
      </c>
      <c r="AB39" s="191">
        <v>1.0008680000000001</v>
      </c>
      <c r="AC39" s="191">
        <v>1.0008680000000001</v>
      </c>
      <c r="AD39" s="190">
        <v>0.99783200000000005</v>
      </c>
      <c r="AE39" s="191">
        <v>1.0008680000000001</v>
      </c>
      <c r="AF39" s="191">
        <v>1.0008680000000001</v>
      </c>
      <c r="AG39" s="191">
        <v>0.99783200000000005</v>
      </c>
      <c r="AH39" s="191">
        <v>0.99783200000000005</v>
      </c>
      <c r="AI39" s="190">
        <v>0.99884399999999995</v>
      </c>
      <c r="AJ39" s="191">
        <v>1.0008680000000001</v>
      </c>
      <c r="AK39" s="191">
        <v>1.0008680000000001</v>
      </c>
      <c r="AL39" s="191">
        <v>0.99884399999999995</v>
      </c>
      <c r="AM39" s="191">
        <v>0.99884399999999995</v>
      </c>
      <c r="AN39" s="190">
        <v>0.993784</v>
      </c>
      <c r="AO39" s="191">
        <v>0.99580800000000003</v>
      </c>
      <c r="AP39" s="191">
        <v>0.99580800000000003</v>
      </c>
      <c r="AQ39" s="191">
        <v>0.993784</v>
      </c>
      <c r="AR39" s="191">
        <v>0.993784</v>
      </c>
      <c r="AS39" s="190">
        <v>0.99074799999999996</v>
      </c>
      <c r="AT39" s="191">
        <v>0.99277199999999999</v>
      </c>
      <c r="AU39" s="191">
        <v>0.99277199999999999</v>
      </c>
      <c r="AV39" s="191">
        <v>0.99074799999999996</v>
      </c>
      <c r="AW39" s="191">
        <v>0.99074799999999996</v>
      </c>
      <c r="AX39" s="190">
        <v>0.99074799999999996</v>
      </c>
      <c r="AY39" s="191">
        <v>0.99479600000000001</v>
      </c>
      <c r="AZ39" s="191">
        <v>0.99479600000000001</v>
      </c>
      <c r="BA39" s="191">
        <v>0.99074799999999996</v>
      </c>
      <c r="BB39" s="191">
        <v>0.99074799999999996</v>
      </c>
      <c r="BC39" s="190">
        <v>0.993784</v>
      </c>
      <c r="BD39" s="191">
        <v>0.99580800000000003</v>
      </c>
      <c r="BE39" s="191">
        <v>0.99580800000000003</v>
      </c>
      <c r="BF39" s="191">
        <v>0.993784</v>
      </c>
      <c r="BG39" s="191">
        <v>0.993784</v>
      </c>
      <c r="BH39" s="190">
        <v>0.99479600000000001</v>
      </c>
      <c r="BI39" s="191">
        <v>0.99682000000000004</v>
      </c>
      <c r="BJ39" s="191">
        <v>0.99682000000000004</v>
      </c>
      <c r="BK39" s="191">
        <v>0.99479600000000001</v>
      </c>
      <c r="BL39" s="193">
        <v>0.99479600000000001</v>
      </c>
    </row>
    <row r="40" spans="1:64" s="48" customFormat="1" ht="15.75" thickBot="1" x14ac:dyDescent="0.3">
      <c r="A40" s="127" t="s">
        <v>131</v>
      </c>
      <c r="B40" s="235" t="s">
        <v>162</v>
      </c>
      <c r="C40" s="127" t="s">
        <v>81</v>
      </c>
      <c r="D40" s="216" t="s">
        <v>151</v>
      </c>
      <c r="E40" s="190">
        <v>0.99479600000000001</v>
      </c>
      <c r="F40" s="191">
        <v>0.99985599999999997</v>
      </c>
      <c r="G40" s="191">
        <v>0.99985599999999997</v>
      </c>
      <c r="H40" s="191">
        <v>0.99479600000000001</v>
      </c>
      <c r="I40" s="192">
        <v>0.99479600000000001</v>
      </c>
      <c r="J40" s="190">
        <v>0.99682000000000004</v>
      </c>
      <c r="K40" s="191">
        <v>1.0018800000000001</v>
      </c>
      <c r="L40" s="191">
        <v>1.0018800000000001</v>
      </c>
      <c r="M40" s="191">
        <v>0.99682000000000004</v>
      </c>
      <c r="N40" s="193">
        <v>0.99682000000000004</v>
      </c>
      <c r="O40" s="190">
        <v>0.99580800000000003</v>
      </c>
      <c r="P40" s="247">
        <v>0.99985599999999997</v>
      </c>
      <c r="Q40" s="191">
        <v>0.99985599999999997</v>
      </c>
      <c r="R40" s="191">
        <v>0.99580800000000003</v>
      </c>
      <c r="S40" s="192">
        <v>0.99580800000000003</v>
      </c>
      <c r="T40" s="190">
        <v>0.99985599999999997</v>
      </c>
      <c r="U40" s="191">
        <v>1.0028919999999999</v>
      </c>
      <c r="V40" s="247">
        <v>1.0028919999999999</v>
      </c>
      <c r="W40" s="191">
        <v>0.99985599999999997</v>
      </c>
      <c r="X40" s="193">
        <v>0.99985599999999997</v>
      </c>
      <c r="Y40" s="190">
        <v>1.0008680000000001</v>
      </c>
      <c r="Z40" s="191">
        <v>1.0028919999999999</v>
      </c>
      <c r="AA40" s="191">
        <v>1.0028919999999999</v>
      </c>
      <c r="AB40" s="191">
        <v>1.0008680000000001</v>
      </c>
      <c r="AC40" s="191">
        <v>1.0008680000000001</v>
      </c>
      <c r="AD40" s="190">
        <v>0.99783200000000005</v>
      </c>
      <c r="AE40" s="191">
        <v>1.0008680000000001</v>
      </c>
      <c r="AF40" s="191">
        <v>1.0008680000000001</v>
      </c>
      <c r="AG40" s="191">
        <v>0.99783200000000005</v>
      </c>
      <c r="AH40" s="191">
        <v>0.99783200000000005</v>
      </c>
      <c r="AI40" s="190">
        <v>0.99884399999999995</v>
      </c>
      <c r="AJ40" s="191">
        <v>1.0008680000000001</v>
      </c>
      <c r="AK40" s="191">
        <v>1.0008680000000001</v>
      </c>
      <c r="AL40" s="191">
        <v>0.99884399999999995</v>
      </c>
      <c r="AM40" s="191">
        <v>0.99884399999999995</v>
      </c>
      <c r="AN40" s="190">
        <v>0.993784</v>
      </c>
      <c r="AO40" s="191">
        <v>0.99580800000000003</v>
      </c>
      <c r="AP40" s="191">
        <v>0.99580800000000003</v>
      </c>
      <c r="AQ40" s="191">
        <v>0.993784</v>
      </c>
      <c r="AR40" s="191">
        <v>0.993784</v>
      </c>
      <c r="AS40" s="190">
        <v>0.99074799999999996</v>
      </c>
      <c r="AT40" s="191">
        <v>0.99277199999999999</v>
      </c>
      <c r="AU40" s="191">
        <v>0.99277199999999999</v>
      </c>
      <c r="AV40" s="191">
        <v>0.99074799999999996</v>
      </c>
      <c r="AW40" s="191">
        <v>0.99074799999999996</v>
      </c>
      <c r="AX40" s="190">
        <v>0.99074799999999996</v>
      </c>
      <c r="AY40" s="191">
        <v>0.99479600000000001</v>
      </c>
      <c r="AZ40" s="191">
        <v>0.99479600000000001</v>
      </c>
      <c r="BA40" s="191">
        <v>0.99074799999999996</v>
      </c>
      <c r="BB40" s="191">
        <v>0.99074799999999996</v>
      </c>
      <c r="BC40" s="190">
        <v>0.993784</v>
      </c>
      <c r="BD40" s="191">
        <v>0.99580800000000003</v>
      </c>
      <c r="BE40" s="191">
        <v>0.99580800000000003</v>
      </c>
      <c r="BF40" s="191">
        <v>0.993784</v>
      </c>
      <c r="BG40" s="191">
        <v>0.993784</v>
      </c>
      <c r="BH40" s="190">
        <v>0.99479600000000001</v>
      </c>
      <c r="BI40" s="191">
        <v>0.99682000000000004</v>
      </c>
      <c r="BJ40" s="191">
        <v>0.99682000000000004</v>
      </c>
      <c r="BK40" s="191">
        <v>0.99479600000000001</v>
      </c>
      <c r="BL40" s="193">
        <v>0.99479600000000001</v>
      </c>
    </row>
    <row r="41" spans="1:64" s="48" customFormat="1" ht="15.75" thickBot="1" x14ac:dyDescent="0.3">
      <c r="A41" s="127" t="s">
        <v>132</v>
      </c>
      <c r="B41" s="235" t="s">
        <v>162</v>
      </c>
      <c r="C41" s="127" t="s">
        <v>82</v>
      </c>
      <c r="D41" s="216" t="s">
        <v>153</v>
      </c>
      <c r="E41" s="190">
        <v>0.99479600000000001</v>
      </c>
      <c r="F41" s="191">
        <v>0.99985599999999997</v>
      </c>
      <c r="G41" s="191">
        <v>0.99985599999999997</v>
      </c>
      <c r="H41" s="191">
        <v>0.99479600000000001</v>
      </c>
      <c r="I41" s="192">
        <v>0.99479600000000001</v>
      </c>
      <c r="J41" s="190">
        <v>0.99783200000000005</v>
      </c>
      <c r="K41" s="191">
        <v>1.0039039999999999</v>
      </c>
      <c r="L41" s="191">
        <v>1.0039039999999999</v>
      </c>
      <c r="M41" s="191">
        <v>0.99783200000000005</v>
      </c>
      <c r="N41" s="193">
        <v>0.99783200000000005</v>
      </c>
      <c r="O41" s="190">
        <v>0.99682000000000004</v>
      </c>
      <c r="P41" s="247">
        <v>1.0008680000000001</v>
      </c>
      <c r="Q41" s="191">
        <v>1.0008680000000001</v>
      </c>
      <c r="R41" s="191">
        <v>0.99682000000000004</v>
      </c>
      <c r="S41" s="192">
        <v>0.99682000000000004</v>
      </c>
      <c r="T41" s="190">
        <v>1.0018800000000001</v>
      </c>
      <c r="U41" s="191">
        <v>1.0059279999999999</v>
      </c>
      <c r="V41" s="247">
        <v>1.0059279999999999</v>
      </c>
      <c r="W41" s="191">
        <v>1.0018800000000001</v>
      </c>
      <c r="X41" s="193">
        <v>1.0018800000000001</v>
      </c>
      <c r="Y41" s="190">
        <v>1.0018800000000001</v>
      </c>
      <c r="Z41" s="191">
        <v>1.0049159999999999</v>
      </c>
      <c r="AA41" s="191">
        <v>1.0049159999999999</v>
      </c>
      <c r="AB41" s="191">
        <v>1.0018800000000001</v>
      </c>
      <c r="AC41" s="191">
        <v>1.0018800000000001</v>
      </c>
      <c r="AD41" s="190">
        <v>0.99985599999999997</v>
      </c>
      <c r="AE41" s="191">
        <v>1.0018800000000001</v>
      </c>
      <c r="AF41" s="191">
        <v>1.0018800000000001</v>
      </c>
      <c r="AG41" s="191">
        <v>0.99985599999999997</v>
      </c>
      <c r="AH41" s="191">
        <v>0.99985599999999997</v>
      </c>
      <c r="AI41" s="190">
        <v>1.0018800000000001</v>
      </c>
      <c r="AJ41" s="191">
        <v>1.0008680000000001</v>
      </c>
      <c r="AK41" s="191">
        <v>1.0008680000000001</v>
      </c>
      <c r="AL41" s="191">
        <v>1.0018800000000001</v>
      </c>
      <c r="AM41" s="191">
        <v>1.0018800000000001</v>
      </c>
      <c r="AN41" s="190">
        <v>0.99479600000000001</v>
      </c>
      <c r="AO41" s="191">
        <v>0.99479600000000001</v>
      </c>
      <c r="AP41" s="191">
        <v>0.99479600000000001</v>
      </c>
      <c r="AQ41" s="191">
        <v>0.99479600000000001</v>
      </c>
      <c r="AR41" s="191">
        <v>0.99479600000000001</v>
      </c>
      <c r="AS41" s="190">
        <v>0.99277199999999999</v>
      </c>
      <c r="AT41" s="191">
        <v>0.99277199999999999</v>
      </c>
      <c r="AU41" s="191">
        <v>0.99277199999999999</v>
      </c>
      <c r="AV41" s="191">
        <v>0.99277199999999999</v>
      </c>
      <c r="AW41" s="191">
        <v>0.99277199999999999</v>
      </c>
      <c r="AX41" s="190">
        <v>0.993784</v>
      </c>
      <c r="AY41" s="191">
        <v>0.99580800000000003</v>
      </c>
      <c r="AZ41" s="191">
        <v>0.99580800000000003</v>
      </c>
      <c r="BA41" s="191">
        <v>0.993784</v>
      </c>
      <c r="BB41" s="191">
        <v>0.993784</v>
      </c>
      <c r="BC41" s="190">
        <v>0.99783200000000005</v>
      </c>
      <c r="BD41" s="191">
        <v>0.99884399999999995</v>
      </c>
      <c r="BE41" s="191">
        <v>0.99884399999999995</v>
      </c>
      <c r="BF41" s="191">
        <v>0.99783200000000005</v>
      </c>
      <c r="BG41" s="191">
        <v>0.99783200000000005</v>
      </c>
      <c r="BH41" s="190">
        <v>0.99985599999999997</v>
      </c>
      <c r="BI41" s="191">
        <v>0.99985599999999997</v>
      </c>
      <c r="BJ41" s="191">
        <v>0.99985599999999997</v>
      </c>
      <c r="BK41" s="191">
        <v>0.99985599999999997</v>
      </c>
      <c r="BL41" s="193">
        <v>0.99985599999999997</v>
      </c>
    </row>
    <row r="42" spans="1:64" s="48" customFormat="1" ht="15.75" thickBot="1" x14ac:dyDescent="0.3">
      <c r="A42" s="127" t="s">
        <v>133</v>
      </c>
      <c r="B42" s="235" t="s">
        <v>162</v>
      </c>
      <c r="C42" s="127" t="s">
        <v>83</v>
      </c>
      <c r="D42" s="216" t="s">
        <v>153</v>
      </c>
      <c r="E42" s="190">
        <v>0.99479600000000001</v>
      </c>
      <c r="F42" s="191">
        <v>0.99985599999999997</v>
      </c>
      <c r="G42" s="191">
        <v>0.99985599999999997</v>
      </c>
      <c r="H42" s="191">
        <v>0.99479600000000001</v>
      </c>
      <c r="I42" s="192">
        <v>0.99479600000000001</v>
      </c>
      <c r="J42" s="190">
        <v>0.99783200000000005</v>
      </c>
      <c r="K42" s="191">
        <v>1.0039039999999999</v>
      </c>
      <c r="L42" s="191">
        <v>1.0039039999999999</v>
      </c>
      <c r="M42" s="191">
        <v>0.99783200000000005</v>
      </c>
      <c r="N42" s="193">
        <v>0.99783200000000005</v>
      </c>
      <c r="O42" s="190">
        <v>0.99682000000000004</v>
      </c>
      <c r="P42" s="247">
        <v>1.0008680000000001</v>
      </c>
      <c r="Q42" s="191">
        <v>1.0008680000000001</v>
      </c>
      <c r="R42" s="191">
        <v>0.99682000000000004</v>
      </c>
      <c r="S42" s="192">
        <v>0.99682000000000004</v>
      </c>
      <c r="T42" s="190">
        <v>1.0018800000000001</v>
      </c>
      <c r="U42" s="191">
        <v>1.0059279999999999</v>
      </c>
      <c r="V42" s="247">
        <v>1.0059279999999999</v>
      </c>
      <c r="W42" s="191">
        <v>1.0018800000000001</v>
      </c>
      <c r="X42" s="193">
        <v>1.0018800000000001</v>
      </c>
      <c r="Y42" s="190">
        <v>1.0018800000000001</v>
      </c>
      <c r="Z42" s="191">
        <v>1.0049159999999999</v>
      </c>
      <c r="AA42" s="191">
        <v>1.0049159999999999</v>
      </c>
      <c r="AB42" s="191">
        <v>1.0018800000000001</v>
      </c>
      <c r="AC42" s="191">
        <v>1.0018800000000001</v>
      </c>
      <c r="AD42" s="190">
        <v>0.99985599999999997</v>
      </c>
      <c r="AE42" s="191">
        <v>1.0018800000000001</v>
      </c>
      <c r="AF42" s="191">
        <v>1.0018800000000001</v>
      </c>
      <c r="AG42" s="191">
        <v>0.99985599999999997</v>
      </c>
      <c r="AH42" s="191">
        <v>0.99985599999999997</v>
      </c>
      <c r="AI42" s="190">
        <v>1.0018800000000001</v>
      </c>
      <c r="AJ42" s="191">
        <v>1.0008680000000001</v>
      </c>
      <c r="AK42" s="191">
        <v>1.0008680000000001</v>
      </c>
      <c r="AL42" s="191">
        <v>1.0018800000000001</v>
      </c>
      <c r="AM42" s="191">
        <v>1.0018800000000001</v>
      </c>
      <c r="AN42" s="190">
        <v>0.99479600000000001</v>
      </c>
      <c r="AO42" s="191">
        <v>0.99479600000000001</v>
      </c>
      <c r="AP42" s="191">
        <v>0.99479600000000001</v>
      </c>
      <c r="AQ42" s="191">
        <v>0.99479600000000001</v>
      </c>
      <c r="AR42" s="191">
        <v>0.99479600000000001</v>
      </c>
      <c r="AS42" s="190">
        <v>0.99277199999999999</v>
      </c>
      <c r="AT42" s="191">
        <v>0.99277199999999999</v>
      </c>
      <c r="AU42" s="191">
        <v>0.99277199999999999</v>
      </c>
      <c r="AV42" s="191">
        <v>0.99277199999999999</v>
      </c>
      <c r="AW42" s="191">
        <v>0.99277199999999999</v>
      </c>
      <c r="AX42" s="190">
        <v>0.993784</v>
      </c>
      <c r="AY42" s="191">
        <v>0.99580800000000003</v>
      </c>
      <c r="AZ42" s="191">
        <v>0.99580800000000003</v>
      </c>
      <c r="BA42" s="191">
        <v>0.993784</v>
      </c>
      <c r="BB42" s="191">
        <v>0.993784</v>
      </c>
      <c r="BC42" s="190">
        <v>0.99783200000000005</v>
      </c>
      <c r="BD42" s="191">
        <v>0.99884399999999995</v>
      </c>
      <c r="BE42" s="191">
        <v>0.99884399999999995</v>
      </c>
      <c r="BF42" s="191">
        <v>0.99783200000000005</v>
      </c>
      <c r="BG42" s="191">
        <v>0.99783200000000005</v>
      </c>
      <c r="BH42" s="190">
        <v>0.99985599999999997</v>
      </c>
      <c r="BI42" s="191">
        <v>0.99985599999999997</v>
      </c>
      <c r="BJ42" s="191">
        <v>0.99985599999999997</v>
      </c>
      <c r="BK42" s="191">
        <v>0.99985599999999997</v>
      </c>
      <c r="BL42" s="193">
        <v>0.99985599999999997</v>
      </c>
    </row>
    <row r="43" spans="1:64" s="48" customFormat="1" ht="15.75" thickBot="1" x14ac:dyDescent="0.3">
      <c r="A43" s="127" t="s">
        <v>134</v>
      </c>
      <c r="B43" s="235" t="s">
        <v>162</v>
      </c>
      <c r="C43" s="127" t="s">
        <v>92</v>
      </c>
      <c r="D43" s="216" t="s">
        <v>151</v>
      </c>
      <c r="E43" s="190">
        <v>0.99479600000000001</v>
      </c>
      <c r="F43" s="191">
        <v>0.99985599999999997</v>
      </c>
      <c r="G43" s="191">
        <v>0.99985599999999997</v>
      </c>
      <c r="H43" s="191">
        <v>0.99479600000000001</v>
      </c>
      <c r="I43" s="192">
        <v>0.99479600000000001</v>
      </c>
      <c r="J43" s="190">
        <v>0.99682000000000004</v>
      </c>
      <c r="K43" s="191">
        <v>1.0018800000000001</v>
      </c>
      <c r="L43" s="191">
        <v>1.0018800000000001</v>
      </c>
      <c r="M43" s="191">
        <v>0.99682000000000004</v>
      </c>
      <c r="N43" s="193">
        <v>0.99682000000000004</v>
      </c>
      <c r="O43" s="190">
        <v>0.99580800000000003</v>
      </c>
      <c r="P43" s="247">
        <v>0.99985599999999997</v>
      </c>
      <c r="Q43" s="191">
        <v>0.99985599999999997</v>
      </c>
      <c r="R43" s="191">
        <v>0.99580800000000003</v>
      </c>
      <c r="S43" s="192">
        <v>0.99580800000000003</v>
      </c>
      <c r="T43" s="190">
        <v>0.99985599999999997</v>
      </c>
      <c r="U43" s="191">
        <v>1.0028919999999999</v>
      </c>
      <c r="V43" s="247">
        <v>1.0028919999999999</v>
      </c>
      <c r="W43" s="191">
        <v>0.99985599999999997</v>
      </c>
      <c r="X43" s="193">
        <v>0.99985599999999997</v>
      </c>
      <c r="Y43" s="190">
        <v>1.0008680000000001</v>
      </c>
      <c r="Z43" s="191">
        <v>1.0028919999999999</v>
      </c>
      <c r="AA43" s="191">
        <v>1.0028919999999999</v>
      </c>
      <c r="AB43" s="191">
        <v>1.0008680000000001</v>
      </c>
      <c r="AC43" s="191">
        <v>1.0008680000000001</v>
      </c>
      <c r="AD43" s="190">
        <v>0.99783200000000005</v>
      </c>
      <c r="AE43" s="191">
        <v>1.0008680000000001</v>
      </c>
      <c r="AF43" s="191">
        <v>1.0008680000000001</v>
      </c>
      <c r="AG43" s="191">
        <v>0.99783200000000005</v>
      </c>
      <c r="AH43" s="191">
        <v>0.99783200000000005</v>
      </c>
      <c r="AI43" s="190">
        <v>0.99884399999999995</v>
      </c>
      <c r="AJ43" s="191">
        <v>1.0008680000000001</v>
      </c>
      <c r="AK43" s="191">
        <v>1.0008680000000001</v>
      </c>
      <c r="AL43" s="191">
        <v>0.99884399999999995</v>
      </c>
      <c r="AM43" s="191">
        <v>0.99884399999999995</v>
      </c>
      <c r="AN43" s="190">
        <v>0.993784</v>
      </c>
      <c r="AO43" s="191">
        <v>0.99580800000000003</v>
      </c>
      <c r="AP43" s="191">
        <v>0.99580800000000003</v>
      </c>
      <c r="AQ43" s="191">
        <v>0.993784</v>
      </c>
      <c r="AR43" s="191">
        <v>0.993784</v>
      </c>
      <c r="AS43" s="190">
        <v>0.99074799999999996</v>
      </c>
      <c r="AT43" s="191">
        <v>0.99277199999999999</v>
      </c>
      <c r="AU43" s="191">
        <v>0.99277199999999999</v>
      </c>
      <c r="AV43" s="191">
        <v>0.99074799999999996</v>
      </c>
      <c r="AW43" s="191">
        <v>0.99074799999999996</v>
      </c>
      <c r="AX43" s="190">
        <v>0.99074799999999996</v>
      </c>
      <c r="AY43" s="191">
        <v>0.99479600000000001</v>
      </c>
      <c r="AZ43" s="191">
        <v>0.99479600000000001</v>
      </c>
      <c r="BA43" s="191">
        <v>0.99074799999999996</v>
      </c>
      <c r="BB43" s="191">
        <v>0.99074799999999996</v>
      </c>
      <c r="BC43" s="190">
        <v>0.993784</v>
      </c>
      <c r="BD43" s="191">
        <v>0.99580800000000003</v>
      </c>
      <c r="BE43" s="191">
        <v>0.99580800000000003</v>
      </c>
      <c r="BF43" s="191">
        <v>0.993784</v>
      </c>
      <c r="BG43" s="191">
        <v>0.993784</v>
      </c>
      <c r="BH43" s="190">
        <v>0.99479600000000001</v>
      </c>
      <c r="BI43" s="191">
        <v>0.99682000000000004</v>
      </c>
      <c r="BJ43" s="191">
        <v>0.99682000000000004</v>
      </c>
      <c r="BK43" s="191">
        <v>0.99479600000000001</v>
      </c>
      <c r="BL43" s="193">
        <v>0.99479600000000001</v>
      </c>
    </row>
    <row r="44" spans="1:64" s="48" customFormat="1" ht="15.75" thickBot="1" x14ac:dyDescent="0.3">
      <c r="A44" s="127" t="s">
        <v>135</v>
      </c>
      <c r="B44" s="235" t="s">
        <v>162</v>
      </c>
      <c r="C44" s="127" t="s">
        <v>94</v>
      </c>
      <c r="D44" s="216" t="s">
        <v>154</v>
      </c>
      <c r="E44" s="190">
        <v>0.99580800000000003</v>
      </c>
      <c r="F44" s="191">
        <v>0.99985599999999997</v>
      </c>
      <c r="G44" s="191">
        <v>0.99985599999999997</v>
      </c>
      <c r="H44" s="191">
        <v>0.99580800000000003</v>
      </c>
      <c r="I44" s="192">
        <v>0.99580800000000003</v>
      </c>
      <c r="J44" s="190">
        <v>0.99783200000000005</v>
      </c>
      <c r="K44" s="191">
        <v>1.0018800000000001</v>
      </c>
      <c r="L44" s="191">
        <v>1.0018800000000001</v>
      </c>
      <c r="M44" s="191">
        <v>0.99783200000000005</v>
      </c>
      <c r="N44" s="193">
        <v>0.99783200000000005</v>
      </c>
      <c r="O44" s="190">
        <v>0.99783200000000005</v>
      </c>
      <c r="P44" s="247">
        <v>0.99985599999999997</v>
      </c>
      <c r="Q44" s="191">
        <v>0.99985599999999997</v>
      </c>
      <c r="R44" s="191">
        <v>0.99783200000000005</v>
      </c>
      <c r="S44" s="192">
        <v>0.99783200000000005</v>
      </c>
      <c r="T44" s="190">
        <v>1.0028919999999999</v>
      </c>
      <c r="U44" s="191">
        <v>1.0039039999999999</v>
      </c>
      <c r="V44" s="247">
        <v>1.0039039999999999</v>
      </c>
      <c r="W44" s="191">
        <v>1.0028919999999999</v>
      </c>
      <c r="X44" s="193">
        <v>1.0028919999999999</v>
      </c>
      <c r="Y44" s="190">
        <v>1.0028919999999999</v>
      </c>
      <c r="Z44" s="191">
        <v>1.0039039999999999</v>
      </c>
      <c r="AA44" s="191">
        <v>1.0039039999999999</v>
      </c>
      <c r="AB44" s="191">
        <v>1.0028919999999999</v>
      </c>
      <c r="AC44" s="191">
        <v>1.0028919999999999</v>
      </c>
      <c r="AD44" s="190">
        <v>1.0008680000000001</v>
      </c>
      <c r="AE44" s="191">
        <v>1.0018800000000001</v>
      </c>
      <c r="AF44" s="191">
        <v>1.0018800000000001</v>
      </c>
      <c r="AG44" s="191">
        <v>1.0008680000000001</v>
      </c>
      <c r="AH44" s="191">
        <v>1.0008680000000001</v>
      </c>
      <c r="AI44" s="190">
        <v>1.0039039999999999</v>
      </c>
      <c r="AJ44" s="191">
        <v>1.0039039999999999</v>
      </c>
      <c r="AK44" s="191">
        <v>1.0039039999999999</v>
      </c>
      <c r="AL44" s="191">
        <v>1.0039039999999999</v>
      </c>
      <c r="AM44" s="191">
        <v>1.0039039999999999</v>
      </c>
      <c r="AN44" s="190">
        <v>0.99580800000000003</v>
      </c>
      <c r="AO44" s="191">
        <v>0.99682000000000004</v>
      </c>
      <c r="AP44" s="191">
        <v>0.99682000000000004</v>
      </c>
      <c r="AQ44" s="191">
        <v>0.99580800000000003</v>
      </c>
      <c r="AR44" s="191">
        <v>0.99580800000000003</v>
      </c>
      <c r="AS44" s="190">
        <v>0.99682000000000004</v>
      </c>
      <c r="AT44" s="191">
        <v>0.99682000000000004</v>
      </c>
      <c r="AU44" s="191">
        <v>0.99682000000000004</v>
      </c>
      <c r="AV44" s="191">
        <v>0.99682000000000004</v>
      </c>
      <c r="AW44" s="191">
        <v>0.99682000000000004</v>
      </c>
      <c r="AX44" s="190">
        <v>0.99783200000000005</v>
      </c>
      <c r="AY44" s="191">
        <v>1.0008680000000001</v>
      </c>
      <c r="AZ44" s="191">
        <v>1.0008680000000001</v>
      </c>
      <c r="BA44" s="191">
        <v>0.99783200000000005</v>
      </c>
      <c r="BB44" s="191">
        <v>0.99783200000000005</v>
      </c>
      <c r="BC44" s="190">
        <v>1.0028919999999999</v>
      </c>
      <c r="BD44" s="191">
        <v>1.0039039999999999</v>
      </c>
      <c r="BE44" s="191">
        <v>1.0039039999999999</v>
      </c>
      <c r="BF44" s="191">
        <v>1.0028919999999999</v>
      </c>
      <c r="BG44" s="191">
        <v>1.0028919999999999</v>
      </c>
      <c r="BH44" s="190">
        <v>1.0049159999999999</v>
      </c>
      <c r="BI44" s="191">
        <v>1.0049159999999999</v>
      </c>
      <c r="BJ44" s="191">
        <v>1.0049159999999999</v>
      </c>
      <c r="BK44" s="191">
        <v>1.0049159999999999</v>
      </c>
      <c r="BL44" s="193">
        <v>1.0049159999999999</v>
      </c>
    </row>
    <row r="45" spans="1:64" s="48" customFormat="1" ht="15.75" thickBot="1" x14ac:dyDescent="0.3">
      <c r="A45" s="127" t="s">
        <v>137</v>
      </c>
      <c r="B45" s="235" t="s">
        <v>162</v>
      </c>
      <c r="C45" s="127" t="s">
        <v>97</v>
      </c>
      <c r="D45" s="216" t="s">
        <v>156</v>
      </c>
      <c r="E45" s="190">
        <v>0.984676</v>
      </c>
      <c r="F45" s="191">
        <v>0.98973599999999995</v>
      </c>
      <c r="G45" s="191">
        <v>0.98973599999999995</v>
      </c>
      <c r="H45" s="191">
        <v>0.984676</v>
      </c>
      <c r="I45" s="192">
        <v>0.984676</v>
      </c>
      <c r="J45" s="190">
        <v>0.98670000000000002</v>
      </c>
      <c r="K45" s="191">
        <v>0.99175999999999997</v>
      </c>
      <c r="L45" s="191">
        <v>0.99175999999999997</v>
      </c>
      <c r="M45" s="191">
        <v>0.98670000000000002</v>
      </c>
      <c r="N45" s="193">
        <v>0.98670000000000002</v>
      </c>
      <c r="O45" s="190">
        <v>0.98568800000000001</v>
      </c>
      <c r="P45" s="247">
        <v>0.98973599999999995</v>
      </c>
      <c r="Q45" s="191">
        <v>0.98973599999999995</v>
      </c>
      <c r="R45" s="191">
        <v>0.98568800000000001</v>
      </c>
      <c r="S45" s="192">
        <v>0.98568800000000001</v>
      </c>
      <c r="T45" s="190">
        <v>0.98973599999999995</v>
      </c>
      <c r="U45" s="191">
        <v>0.99277199999999999</v>
      </c>
      <c r="V45" s="247">
        <v>0.99277199999999999</v>
      </c>
      <c r="W45" s="191">
        <v>0.98973599999999995</v>
      </c>
      <c r="X45" s="193">
        <v>0.98973599999999995</v>
      </c>
      <c r="Y45" s="190">
        <v>0.98973599999999995</v>
      </c>
      <c r="Z45" s="191">
        <v>0.99277199999999999</v>
      </c>
      <c r="AA45" s="191">
        <v>0.99277199999999999</v>
      </c>
      <c r="AB45" s="191">
        <v>0.98973599999999995</v>
      </c>
      <c r="AC45" s="191">
        <v>0.98973599999999995</v>
      </c>
      <c r="AD45" s="190">
        <v>0.98771200000000003</v>
      </c>
      <c r="AE45" s="191">
        <v>0.99074799999999996</v>
      </c>
      <c r="AF45" s="191">
        <v>0.99074799999999996</v>
      </c>
      <c r="AG45" s="191">
        <v>0.98771200000000003</v>
      </c>
      <c r="AH45" s="191">
        <v>0.98771200000000003</v>
      </c>
      <c r="AI45" s="190">
        <v>0.98872399999999994</v>
      </c>
      <c r="AJ45" s="191">
        <v>0.98973599999999995</v>
      </c>
      <c r="AK45" s="191">
        <v>0.98973599999999995</v>
      </c>
      <c r="AL45" s="191">
        <v>0.98872399999999994</v>
      </c>
      <c r="AM45" s="191">
        <v>0.98872399999999994</v>
      </c>
      <c r="AN45" s="190">
        <v>0.98265199999999997</v>
      </c>
      <c r="AO45" s="191">
        <v>0.984676</v>
      </c>
      <c r="AP45" s="191">
        <v>0.984676</v>
      </c>
      <c r="AQ45" s="191">
        <v>0.98265199999999997</v>
      </c>
      <c r="AR45" s="191">
        <v>0.98265199999999997</v>
      </c>
      <c r="AS45" s="190">
        <v>0.98062799999999994</v>
      </c>
      <c r="AT45" s="191">
        <v>0.98265199999999997</v>
      </c>
      <c r="AU45" s="191">
        <v>0.98265199999999997</v>
      </c>
      <c r="AV45" s="191">
        <v>0.98062799999999994</v>
      </c>
      <c r="AW45" s="191">
        <v>0.98062799999999994</v>
      </c>
      <c r="AX45" s="190">
        <v>0.98062799999999994</v>
      </c>
      <c r="AY45" s="191">
        <v>0.984676</v>
      </c>
      <c r="AZ45" s="191">
        <v>0.984676</v>
      </c>
      <c r="BA45" s="191">
        <v>0.98062799999999994</v>
      </c>
      <c r="BB45" s="191">
        <v>0.98062799999999994</v>
      </c>
      <c r="BC45" s="190">
        <v>0.98265199999999997</v>
      </c>
      <c r="BD45" s="191">
        <v>0.98568800000000001</v>
      </c>
      <c r="BE45" s="191">
        <v>0.98568800000000001</v>
      </c>
      <c r="BF45" s="191">
        <v>0.98265199999999997</v>
      </c>
      <c r="BG45" s="191">
        <v>0.98265199999999997</v>
      </c>
      <c r="BH45" s="190">
        <v>0.984676</v>
      </c>
      <c r="BI45" s="191">
        <v>0.98670000000000002</v>
      </c>
      <c r="BJ45" s="191">
        <v>0.98670000000000002</v>
      </c>
      <c r="BK45" s="191">
        <v>0.984676</v>
      </c>
      <c r="BL45" s="193">
        <v>0.984676</v>
      </c>
    </row>
    <row r="46" spans="1:64" s="48" customFormat="1" ht="15.75" thickBot="1" x14ac:dyDescent="0.3">
      <c r="A46" s="127" t="s">
        <v>138</v>
      </c>
      <c r="B46" s="235" t="s">
        <v>162</v>
      </c>
      <c r="C46" s="127" t="s">
        <v>96</v>
      </c>
      <c r="D46" s="216" t="s">
        <v>156</v>
      </c>
      <c r="E46" s="190">
        <v>0.984676</v>
      </c>
      <c r="F46" s="191">
        <v>0.98973599999999995</v>
      </c>
      <c r="G46" s="191">
        <v>0.98973599999999995</v>
      </c>
      <c r="H46" s="191">
        <v>0.984676</v>
      </c>
      <c r="I46" s="192">
        <v>0.984676</v>
      </c>
      <c r="J46" s="190">
        <v>0.98670000000000002</v>
      </c>
      <c r="K46" s="191">
        <v>0.99175999999999997</v>
      </c>
      <c r="L46" s="191">
        <v>0.99175999999999997</v>
      </c>
      <c r="M46" s="191">
        <v>0.98670000000000002</v>
      </c>
      <c r="N46" s="193">
        <v>0.98670000000000002</v>
      </c>
      <c r="O46" s="190">
        <v>0.98568800000000001</v>
      </c>
      <c r="P46" s="247">
        <v>0.98973599999999995</v>
      </c>
      <c r="Q46" s="191">
        <v>0.98973599999999995</v>
      </c>
      <c r="R46" s="191">
        <v>0.98568800000000001</v>
      </c>
      <c r="S46" s="192">
        <v>0.98568800000000001</v>
      </c>
      <c r="T46" s="190">
        <v>0.98973599999999995</v>
      </c>
      <c r="U46" s="191">
        <v>0.99277199999999999</v>
      </c>
      <c r="V46" s="247">
        <v>0.99277199999999999</v>
      </c>
      <c r="W46" s="191">
        <v>0.98973599999999995</v>
      </c>
      <c r="X46" s="193">
        <v>0.98973599999999995</v>
      </c>
      <c r="Y46" s="190">
        <v>0.98973599999999995</v>
      </c>
      <c r="Z46" s="191">
        <v>0.99277199999999999</v>
      </c>
      <c r="AA46" s="191">
        <v>0.99277199999999999</v>
      </c>
      <c r="AB46" s="191">
        <v>0.98973599999999995</v>
      </c>
      <c r="AC46" s="191">
        <v>0.98973599999999995</v>
      </c>
      <c r="AD46" s="190">
        <v>0.98771200000000003</v>
      </c>
      <c r="AE46" s="191">
        <v>0.99074799999999996</v>
      </c>
      <c r="AF46" s="191">
        <v>0.99074799999999996</v>
      </c>
      <c r="AG46" s="191">
        <v>0.98771200000000003</v>
      </c>
      <c r="AH46" s="191">
        <v>0.98771200000000003</v>
      </c>
      <c r="AI46" s="190">
        <v>0.98872399999999994</v>
      </c>
      <c r="AJ46" s="191">
        <v>0.98973599999999995</v>
      </c>
      <c r="AK46" s="191">
        <v>0.98973599999999995</v>
      </c>
      <c r="AL46" s="191">
        <v>0.98872399999999994</v>
      </c>
      <c r="AM46" s="191">
        <v>0.98872399999999994</v>
      </c>
      <c r="AN46" s="190">
        <v>0.98265199999999997</v>
      </c>
      <c r="AO46" s="191">
        <v>0.984676</v>
      </c>
      <c r="AP46" s="191">
        <v>0.984676</v>
      </c>
      <c r="AQ46" s="191">
        <v>0.98265199999999997</v>
      </c>
      <c r="AR46" s="191">
        <v>0.98265199999999997</v>
      </c>
      <c r="AS46" s="190">
        <v>0.98062799999999994</v>
      </c>
      <c r="AT46" s="191">
        <v>0.98265199999999997</v>
      </c>
      <c r="AU46" s="191">
        <v>0.98265199999999997</v>
      </c>
      <c r="AV46" s="191">
        <v>0.98062799999999994</v>
      </c>
      <c r="AW46" s="191">
        <v>0.98062799999999994</v>
      </c>
      <c r="AX46" s="190">
        <v>0.98062799999999994</v>
      </c>
      <c r="AY46" s="191">
        <v>0.984676</v>
      </c>
      <c r="AZ46" s="191">
        <v>0.984676</v>
      </c>
      <c r="BA46" s="191">
        <v>0.98062799999999994</v>
      </c>
      <c r="BB46" s="191">
        <v>0.98062799999999994</v>
      </c>
      <c r="BC46" s="190">
        <v>0.98265199999999997</v>
      </c>
      <c r="BD46" s="191">
        <v>0.98568800000000001</v>
      </c>
      <c r="BE46" s="191">
        <v>0.98568800000000001</v>
      </c>
      <c r="BF46" s="191">
        <v>0.98265199999999997</v>
      </c>
      <c r="BG46" s="191">
        <v>0.98265199999999997</v>
      </c>
      <c r="BH46" s="190">
        <v>0.984676</v>
      </c>
      <c r="BI46" s="191">
        <v>0.98670000000000002</v>
      </c>
      <c r="BJ46" s="191">
        <v>0.98670000000000002</v>
      </c>
      <c r="BK46" s="191">
        <v>0.984676</v>
      </c>
      <c r="BL46" s="193">
        <v>0.984676</v>
      </c>
    </row>
    <row r="47" spans="1:64" s="48" customFormat="1" ht="15.75" thickBot="1" x14ac:dyDescent="0.3">
      <c r="A47" s="127" t="s">
        <v>139</v>
      </c>
      <c r="B47" s="235" t="s">
        <v>162</v>
      </c>
      <c r="C47" s="127" t="s">
        <v>99</v>
      </c>
      <c r="D47" s="216" t="s">
        <v>155</v>
      </c>
      <c r="E47" s="190">
        <v>0.99277199999999999</v>
      </c>
      <c r="F47" s="191">
        <v>0.99682000000000004</v>
      </c>
      <c r="G47" s="191">
        <v>0.99682000000000004</v>
      </c>
      <c r="H47" s="191">
        <v>0.99277199999999999</v>
      </c>
      <c r="I47" s="192">
        <v>0.99277199999999999</v>
      </c>
      <c r="J47" s="190">
        <v>0.99479600000000001</v>
      </c>
      <c r="K47" s="191">
        <v>0.99884399999999995</v>
      </c>
      <c r="L47" s="191">
        <v>0.99884399999999995</v>
      </c>
      <c r="M47" s="191">
        <v>0.99479600000000001</v>
      </c>
      <c r="N47" s="193">
        <v>0.99479600000000001</v>
      </c>
      <c r="O47" s="190">
        <v>0.993784</v>
      </c>
      <c r="P47" s="247">
        <v>0.99682000000000004</v>
      </c>
      <c r="Q47" s="191">
        <v>0.99682000000000004</v>
      </c>
      <c r="R47" s="191">
        <v>0.993784</v>
      </c>
      <c r="S47" s="192">
        <v>0.993784</v>
      </c>
      <c r="T47" s="190">
        <v>0.99884399999999995</v>
      </c>
      <c r="U47" s="191">
        <v>1.0008680000000001</v>
      </c>
      <c r="V47" s="247">
        <v>1.0008680000000001</v>
      </c>
      <c r="W47" s="191">
        <v>0.99884399999999995</v>
      </c>
      <c r="X47" s="193">
        <v>0.99884399999999995</v>
      </c>
      <c r="Y47" s="190">
        <v>0.99884399999999995</v>
      </c>
      <c r="Z47" s="191">
        <v>1.0008680000000001</v>
      </c>
      <c r="AA47" s="191">
        <v>1.0008680000000001</v>
      </c>
      <c r="AB47" s="191">
        <v>0.99884399999999995</v>
      </c>
      <c r="AC47" s="191">
        <v>0.99884399999999995</v>
      </c>
      <c r="AD47" s="190">
        <v>0.99682000000000004</v>
      </c>
      <c r="AE47" s="191">
        <v>0.99884399999999995</v>
      </c>
      <c r="AF47" s="191">
        <v>0.99884399999999995</v>
      </c>
      <c r="AG47" s="191">
        <v>0.99682000000000004</v>
      </c>
      <c r="AH47" s="191">
        <v>0.99682000000000004</v>
      </c>
      <c r="AI47" s="190">
        <v>0.99884399999999995</v>
      </c>
      <c r="AJ47" s="191">
        <v>0.99985599999999997</v>
      </c>
      <c r="AK47" s="191">
        <v>0.99985599999999997</v>
      </c>
      <c r="AL47" s="191">
        <v>0.99884399999999995</v>
      </c>
      <c r="AM47" s="191">
        <v>0.99884399999999995</v>
      </c>
      <c r="AN47" s="190">
        <v>0.99175999999999997</v>
      </c>
      <c r="AO47" s="191">
        <v>0.993784</v>
      </c>
      <c r="AP47" s="191">
        <v>0.993784</v>
      </c>
      <c r="AQ47" s="191">
        <v>0.99175999999999997</v>
      </c>
      <c r="AR47" s="191">
        <v>0.99175999999999997</v>
      </c>
      <c r="AS47" s="190">
        <v>0.99175999999999997</v>
      </c>
      <c r="AT47" s="191">
        <v>0.99277199999999999</v>
      </c>
      <c r="AU47" s="191">
        <v>0.99277199999999999</v>
      </c>
      <c r="AV47" s="191">
        <v>0.99175999999999997</v>
      </c>
      <c r="AW47" s="191">
        <v>0.99175999999999997</v>
      </c>
      <c r="AX47" s="190">
        <v>0.99277199999999999</v>
      </c>
      <c r="AY47" s="191">
        <v>0.99682000000000004</v>
      </c>
      <c r="AZ47" s="191">
        <v>0.99682000000000004</v>
      </c>
      <c r="BA47" s="191">
        <v>0.99277199999999999</v>
      </c>
      <c r="BB47" s="191">
        <v>0.99277199999999999</v>
      </c>
      <c r="BC47" s="190">
        <v>0.99682000000000004</v>
      </c>
      <c r="BD47" s="191">
        <v>0.99985599999999997</v>
      </c>
      <c r="BE47" s="191">
        <v>0.99985599999999997</v>
      </c>
      <c r="BF47" s="191">
        <v>0.99682000000000004</v>
      </c>
      <c r="BG47" s="191">
        <v>0.99682000000000004</v>
      </c>
      <c r="BH47" s="190">
        <v>0.99783200000000005</v>
      </c>
      <c r="BI47" s="191">
        <v>0.99985599999999997</v>
      </c>
      <c r="BJ47" s="191">
        <v>0.99985599999999997</v>
      </c>
      <c r="BK47" s="191">
        <v>0.99783200000000005</v>
      </c>
      <c r="BL47" s="193">
        <v>0.99783200000000005</v>
      </c>
    </row>
    <row r="48" spans="1:64" s="48" customFormat="1" ht="15.75" thickBot="1" x14ac:dyDescent="0.3">
      <c r="A48" s="127" t="s">
        <v>140</v>
      </c>
      <c r="B48" s="235" t="s">
        <v>162</v>
      </c>
      <c r="C48" s="127" t="s">
        <v>100</v>
      </c>
      <c r="D48" s="216" t="s">
        <v>157</v>
      </c>
      <c r="E48" s="190">
        <v>1.0130119999999998</v>
      </c>
      <c r="F48" s="191">
        <v>1.0150359999999998</v>
      </c>
      <c r="G48" s="191">
        <v>1.0150359999999998</v>
      </c>
      <c r="H48" s="191">
        <v>1.0130119999999998</v>
      </c>
      <c r="I48" s="192">
        <v>1.0130119999999998</v>
      </c>
      <c r="J48" s="190">
        <v>1.0160480000000001</v>
      </c>
      <c r="K48" s="191">
        <v>1.0180720000000001</v>
      </c>
      <c r="L48" s="191">
        <v>1.0180720000000001</v>
      </c>
      <c r="M48" s="191">
        <v>1.0160480000000001</v>
      </c>
      <c r="N48" s="193">
        <v>1.0160480000000001</v>
      </c>
      <c r="O48" s="190">
        <v>1.014024</v>
      </c>
      <c r="P48" s="247">
        <v>1.0160480000000001</v>
      </c>
      <c r="Q48" s="191">
        <v>1.0160480000000001</v>
      </c>
      <c r="R48" s="191">
        <v>1.014024</v>
      </c>
      <c r="S48" s="192">
        <v>1.014024</v>
      </c>
      <c r="T48" s="190">
        <v>1.0190839999999999</v>
      </c>
      <c r="U48" s="191">
        <v>1.0190839999999999</v>
      </c>
      <c r="V48" s="247">
        <v>1.0190839999999999</v>
      </c>
      <c r="W48" s="191">
        <v>1.0190839999999999</v>
      </c>
      <c r="X48" s="193">
        <v>1.0190839999999999</v>
      </c>
      <c r="Y48" s="190">
        <v>1.0200960000000001</v>
      </c>
      <c r="Z48" s="191">
        <v>1.0200960000000001</v>
      </c>
      <c r="AA48" s="191">
        <v>1.0200960000000001</v>
      </c>
      <c r="AB48" s="191">
        <v>1.0200960000000001</v>
      </c>
      <c r="AC48" s="191">
        <v>1.0200960000000001</v>
      </c>
      <c r="AD48" s="190">
        <v>1.0180720000000001</v>
      </c>
      <c r="AE48" s="191">
        <v>1.0180720000000001</v>
      </c>
      <c r="AF48" s="191">
        <v>1.0180720000000001</v>
      </c>
      <c r="AG48" s="191">
        <v>1.0180720000000001</v>
      </c>
      <c r="AH48" s="191">
        <v>1.0180720000000001</v>
      </c>
      <c r="AI48" s="190">
        <v>1.0190839999999999</v>
      </c>
      <c r="AJ48" s="191">
        <v>1.0160480000000001</v>
      </c>
      <c r="AK48" s="191">
        <v>1.0160480000000001</v>
      </c>
      <c r="AL48" s="191">
        <v>1.0190839999999999</v>
      </c>
      <c r="AM48" s="191">
        <v>1.0190839999999999</v>
      </c>
      <c r="AN48" s="190">
        <v>1.0130119999999998</v>
      </c>
      <c r="AO48" s="191">
        <v>1.012</v>
      </c>
      <c r="AP48" s="191">
        <v>1.012</v>
      </c>
      <c r="AQ48" s="191">
        <v>1.0130119999999998</v>
      </c>
      <c r="AR48" s="191">
        <v>1.0130119999999998</v>
      </c>
      <c r="AS48" s="190">
        <v>1.007952</v>
      </c>
      <c r="AT48" s="191">
        <v>1.007952</v>
      </c>
      <c r="AU48" s="191">
        <v>1.007952</v>
      </c>
      <c r="AV48" s="191">
        <v>1.007952</v>
      </c>
      <c r="AW48" s="191">
        <v>1.007952</v>
      </c>
      <c r="AX48" s="190">
        <v>1.009976</v>
      </c>
      <c r="AY48" s="191">
        <v>1.009976</v>
      </c>
      <c r="AZ48" s="191">
        <v>1.009976</v>
      </c>
      <c r="BA48" s="191">
        <v>1.009976</v>
      </c>
      <c r="BB48" s="191">
        <v>1.009976</v>
      </c>
      <c r="BC48" s="190">
        <v>1.010988</v>
      </c>
      <c r="BD48" s="191">
        <v>1.008964</v>
      </c>
      <c r="BE48" s="191">
        <v>1.008964</v>
      </c>
      <c r="BF48" s="191">
        <v>1.010988</v>
      </c>
      <c r="BG48" s="191">
        <v>1.010988</v>
      </c>
      <c r="BH48" s="190">
        <v>1.0130119999999998</v>
      </c>
      <c r="BI48" s="191">
        <v>1.009976</v>
      </c>
      <c r="BJ48" s="191">
        <v>1.009976</v>
      </c>
      <c r="BK48" s="191">
        <v>1.0130119999999998</v>
      </c>
      <c r="BL48" s="193">
        <v>1.0130119999999998</v>
      </c>
    </row>
    <row r="49" spans="1:64" s="48" customFormat="1" ht="15.75" thickBot="1" x14ac:dyDescent="0.3">
      <c r="A49" s="127" t="s">
        <v>183</v>
      </c>
      <c r="B49" s="235" t="s">
        <v>162</v>
      </c>
      <c r="C49" s="127" t="s">
        <v>106</v>
      </c>
      <c r="D49" s="216" t="s">
        <v>153</v>
      </c>
      <c r="E49" s="190">
        <v>0.99479600000000001</v>
      </c>
      <c r="F49" s="191">
        <v>0.99985599999999997</v>
      </c>
      <c r="G49" s="191">
        <v>0.99985599999999997</v>
      </c>
      <c r="H49" s="191">
        <v>0.99479600000000001</v>
      </c>
      <c r="I49" s="192">
        <v>0.99479600000000001</v>
      </c>
      <c r="J49" s="190">
        <v>0.99783200000000005</v>
      </c>
      <c r="K49" s="191">
        <v>1.0039039999999999</v>
      </c>
      <c r="L49" s="191">
        <v>1.0039039999999999</v>
      </c>
      <c r="M49" s="191">
        <v>0.99783200000000005</v>
      </c>
      <c r="N49" s="193">
        <v>0.99783200000000005</v>
      </c>
      <c r="O49" s="190">
        <v>0.99682000000000004</v>
      </c>
      <c r="P49" s="247">
        <v>1.0008680000000001</v>
      </c>
      <c r="Q49" s="191">
        <v>1.0008680000000001</v>
      </c>
      <c r="R49" s="191">
        <v>0.99682000000000004</v>
      </c>
      <c r="S49" s="192">
        <v>0.99682000000000004</v>
      </c>
      <c r="T49" s="190">
        <v>1.0018800000000001</v>
      </c>
      <c r="U49" s="191">
        <v>1.0059279999999999</v>
      </c>
      <c r="V49" s="247">
        <v>1.0059279999999999</v>
      </c>
      <c r="W49" s="191">
        <v>1.0018800000000001</v>
      </c>
      <c r="X49" s="193">
        <v>1.0018800000000001</v>
      </c>
      <c r="Y49" s="190">
        <v>1.0018800000000001</v>
      </c>
      <c r="Z49" s="191">
        <v>1.0049159999999999</v>
      </c>
      <c r="AA49" s="191">
        <v>1.0049159999999999</v>
      </c>
      <c r="AB49" s="191">
        <v>1.0018800000000001</v>
      </c>
      <c r="AC49" s="191">
        <v>1.0018800000000001</v>
      </c>
      <c r="AD49" s="190">
        <v>0.99985599999999997</v>
      </c>
      <c r="AE49" s="191">
        <v>1.0018800000000001</v>
      </c>
      <c r="AF49" s="191">
        <v>1.0018800000000001</v>
      </c>
      <c r="AG49" s="191">
        <v>0.99985599999999997</v>
      </c>
      <c r="AH49" s="191">
        <v>0.99985599999999997</v>
      </c>
      <c r="AI49" s="190">
        <v>1.0018800000000001</v>
      </c>
      <c r="AJ49" s="191">
        <v>1.0008680000000001</v>
      </c>
      <c r="AK49" s="191">
        <v>1.0008680000000001</v>
      </c>
      <c r="AL49" s="191">
        <v>1.0018800000000001</v>
      </c>
      <c r="AM49" s="191">
        <v>1.0018800000000001</v>
      </c>
      <c r="AN49" s="190">
        <v>0.99479600000000001</v>
      </c>
      <c r="AO49" s="191">
        <v>0.99479600000000001</v>
      </c>
      <c r="AP49" s="191">
        <v>0.99479600000000001</v>
      </c>
      <c r="AQ49" s="191">
        <v>0.99479600000000001</v>
      </c>
      <c r="AR49" s="191">
        <v>0.99479600000000001</v>
      </c>
      <c r="AS49" s="190">
        <v>0.99277199999999999</v>
      </c>
      <c r="AT49" s="191">
        <v>0.99277199999999999</v>
      </c>
      <c r="AU49" s="191">
        <v>0.99277199999999999</v>
      </c>
      <c r="AV49" s="191">
        <v>0.99277199999999999</v>
      </c>
      <c r="AW49" s="191">
        <v>0.99277199999999999</v>
      </c>
      <c r="AX49" s="190">
        <v>0.993784</v>
      </c>
      <c r="AY49" s="191">
        <v>0.99580800000000003</v>
      </c>
      <c r="AZ49" s="191">
        <v>0.99580800000000003</v>
      </c>
      <c r="BA49" s="191">
        <v>0.993784</v>
      </c>
      <c r="BB49" s="191">
        <v>0.993784</v>
      </c>
      <c r="BC49" s="190">
        <v>0.99783200000000005</v>
      </c>
      <c r="BD49" s="191">
        <v>0.99884399999999995</v>
      </c>
      <c r="BE49" s="191">
        <v>0.99884399999999995</v>
      </c>
      <c r="BF49" s="191">
        <v>0.99783200000000005</v>
      </c>
      <c r="BG49" s="191">
        <v>0.99783200000000005</v>
      </c>
      <c r="BH49" s="190">
        <v>0.99985599999999997</v>
      </c>
      <c r="BI49" s="191">
        <v>0.99985599999999997</v>
      </c>
      <c r="BJ49" s="191">
        <v>0.99985599999999997</v>
      </c>
      <c r="BK49" s="191">
        <v>0.99985599999999997</v>
      </c>
      <c r="BL49" s="193">
        <v>0.99985599999999997</v>
      </c>
    </row>
    <row r="50" spans="1:64" s="48" customFormat="1" ht="15.75" thickBot="1" x14ac:dyDescent="0.3">
      <c r="A50" s="127" t="s">
        <v>171</v>
      </c>
      <c r="B50" s="235" t="s">
        <v>162</v>
      </c>
      <c r="C50" s="127" t="s">
        <v>172</v>
      </c>
      <c r="D50" s="216" t="s">
        <v>153</v>
      </c>
      <c r="E50" s="190">
        <v>0.99479600000000001</v>
      </c>
      <c r="F50" s="191">
        <v>0.99985599999999997</v>
      </c>
      <c r="G50" s="191">
        <v>0.99985599999999997</v>
      </c>
      <c r="H50" s="191">
        <v>0.99479600000000001</v>
      </c>
      <c r="I50" s="192">
        <v>0.99479600000000001</v>
      </c>
      <c r="J50" s="190">
        <v>0.99783200000000005</v>
      </c>
      <c r="K50" s="191">
        <v>1.0039039999999999</v>
      </c>
      <c r="L50" s="191">
        <v>1.0039039999999999</v>
      </c>
      <c r="M50" s="191">
        <v>0.99783200000000005</v>
      </c>
      <c r="N50" s="193">
        <v>0.99783200000000005</v>
      </c>
      <c r="O50" s="190">
        <v>0.99682000000000004</v>
      </c>
      <c r="P50" s="247">
        <v>1.0008680000000001</v>
      </c>
      <c r="Q50" s="191">
        <v>1.0008680000000001</v>
      </c>
      <c r="R50" s="191">
        <v>0.99682000000000004</v>
      </c>
      <c r="S50" s="192">
        <v>0.99682000000000004</v>
      </c>
      <c r="T50" s="190">
        <v>1.0018800000000001</v>
      </c>
      <c r="U50" s="191">
        <v>1.0059279999999999</v>
      </c>
      <c r="V50" s="247">
        <v>1.0059279999999999</v>
      </c>
      <c r="W50" s="191">
        <v>1.0018800000000001</v>
      </c>
      <c r="X50" s="193">
        <v>1.0018800000000001</v>
      </c>
      <c r="Y50" s="190">
        <v>1.0018800000000001</v>
      </c>
      <c r="Z50" s="191">
        <v>1.0049159999999999</v>
      </c>
      <c r="AA50" s="191">
        <v>1.0049159999999999</v>
      </c>
      <c r="AB50" s="191">
        <v>1.0018800000000001</v>
      </c>
      <c r="AC50" s="191">
        <v>1.0018800000000001</v>
      </c>
      <c r="AD50" s="190">
        <v>0.99985599999999997</v>
      </c>
      <c r="AE50" s="191">
        <v>1.0018800000000001</v>
      </c>
      <c r="AF50" s="191">
        <v>1.0018800000000001</v>
      </c>
      <c r="AG50" s="191">
        <v>0.99985599999999997</v>
      </c>
      <c r="AH50" s="191">
        <v>0.99985599999999997</v>
      </c>
      <c r="AI50" s="190">
        <v>1.0018800000000001</v>
      </c>
      <c r="AJ50" s="191">
        <v>1.0008680000000001</v>
      </c>
      <c r="AK50" s="191">
        <v>1.0008680000000001</v>
      </c>
      <c r="AL50" s="191">
        <v>1.0018800000000001</v>
      </c>
      <c r="AM50" s="191">
        <v>1.0018800000000001</v>
      </c>
      <c r="AN50" s="190">
        <v>0.99479600000000001</v>
      </c>
      <c r="AO50" s="191">
        <v>0.99479600000000001</v>
      </c>
      <c r="AP50" s="191">
        <v>0.99479600000000001</v>
      </c>
      <c r="AQ50" s="191">
        <v>0.99479600000000001</v>
      </c>
      <c r="AR50" s="191">
        <v>0.99479600000000001</v>
      </c>
      <c r="AS50" s="190">
        <v>0.99277199999999999</v>
      </c>
      <c r="AT50" s="191">
        <v>0.99277199999999999</v>
      </c>
      <c r="AU50" s="191">
        <v>0.99277199999999999</v>
      </c>
      <c r="AV50" s="191">
        <v>0.99277199999999999</v>
      </c>
      <c r="AW50" s="191">
        <v>0.99277199999999999</v>
      </c>
      <c r="AX50" s="190">
        <v>0.993784</v>
      </c>
      <c r="AY50" s="191">
        <v>0.99580800000000003</v>
      </c>
      <c r="AZ50" s="191">
        <v>0.99580800000000003</v>
      </c>
      <c r="BA50" s="191">
        <v>0.993784</v>
      </c>
      <c r="BB50" s="191">
        <v>0.993784</v>
      </c>
      <c r="BC50" s="190">
        <v>0.99783200000000005</v>
      </c>
      <c r="BD50" s="191">
        <v>0.99884399999999995</v>
      </c>
      <c r="BE50" s="191">
        <v>0.99884399999999995</v>
      </c>
      <c r="BF50" s="191">
        <v>0.99783200000000005</v>
      </c>
      <c r="BG50" s="191">
        <v>0.99783200000000005</v>
      </c>
      <c r="BH50" s="190">
        <v>0.99985599999999997</v>
      </c>
      <c r="BI50" s="191">
        <v>0.99985599999999997</v>
      </c>
      <c r="BJ50" s="191">
        <v>0.99985599999999997</v>
      </c>
      <c r="BK50" s="191">
        <v>0.99985599999999997</v>
      </c>
      <c r="BL50" s="193">
        <v>0.99985599999999997</v>
      </c>
    </row>
    <row r="51" spans="1:64" s="48" customFormat="1" ht="15.75" thickBot="1" x14ac:dyDescent="0.3">
      <c r="A51" s="127" t="s">
        <v>169</v>
      </c>
      <c r="B51" s="235" t="s">
        <v>162</v>
      </c>
      <c r="C51" s="127" t="s">
        <v>173</v>
      </c>
      <c r="D51" s="216" t="s">
        <v>156</v>
      </c>
      <c r="E51" s="190">
        <v>0.984676</v>
      </c>
      <c r="F51" s="191">
        <v>0.98973599999999995</v>
      </c>
      <c r="G51" s="191">
        <v>0.98973599999999995</v>
      </c>
      <c r="H51" s="191">
        <v>0.984676</v>
      </c>
      <c r="I51" s="192">
        <v>0.984676</v>
      </c>
      <c r="J51" s="190">
        <v>0.98670000000000002</v>
      </c>
      <c r="K51" s="191">
        <v>0.99175999999999997</v>
      </c>
      <c r="L51" s="191">
        <v>0.99175999999999997</v>
      </c>
      <c r="M51" s="191">
        <v>0.98670000000000002</v>
      </c>
      <c r="N51" s="193">
        <v>0.98670000000000002</v>
      </c>
      <c r="O51" s="190">
        <v>0.98568800000000001</v>
      </c>
      <c r="P51" s="247">
        <v>0.98973599999999995</v>
      </c>
      <c r="Q51" s="191">
        <v>0.98973599999999995</v>
      </c>
      <c r="R51" s="191">
        <v>0.98568800000000001</v>
      </c>
      <c r="S51" s="192">
        <v>0.98568800000000001</v>
      </c>
      <c r="T51" s="190">
        <v>0.98973599999999995</v>
      </c>
      <c r="U51" s="191">
        <v>0.99277199999999999</v>
      </c>
      <c r="V51" s="247">
        <v>0.99277199999999999</v>
      </c>
      <c r="W51" s="191">
        <v>0.98973599999999995</v>
      </c>
      <c r="X51" s="193">
        <v>0.98973599999999995</v>
      </c>
      <c r="Y51" s="190">
        <v>0.98973599999999995</v>
      </c>
      <c r="Z51" s="191">
        <v>0.99277199999999999</v>
      </c>
      <c r="AA51" s="191">
        <v>0.99277199999999999</v>
      </c>
      <c r="AB51" s="191">
        <v>0.98973599999999995</v>
      </c>
      <c r="AC51" s="191">
        <v>0.98973599999999995</v>
      </c>
      <c r="AD51" s="190">
        <v>0.98771200000000003</v>
      </c>
      <c r="AE51" s="191">
        <v>0.99074799999999996</v>
      </c>
      <c r="AF51" s="191">
        <v>0.99074799999999996</v>
      </c>
      <c r="AG51" s="191">
        <v>0.98771200000000003</v>
      </c>
      <c r="AH51" s="191">
        <v>0.98771200000000003</v>
      </c>
      <c r="AI51" s="190">
        <v>0.98872399999999994</v>
      </c>
      <c r="AJ51" s="191">
        <v>0.98973599999999995</v>
      </c>
      <c r="AK51" s="191">
        <v>0.98973599999999995</v>
      </c>
      <c r="AL51" s="191">
        <v>0.98872399999999994</v>
      </c>
      <c r="AM51" s="191">
        <v>0.98872399999999994</v>
      </c>
      <c r="AN51" s="190">
        <v>0.98265199999999997</v>
      </c>
      <c r="AO51" s="191">
        <v>0.984676</v>
      </c>
      <c r="AP51" s="191">
        <v>0.984676</v>
      </c>
      <c r="AQ51" s="191">
        <v>0.98265199999999997</v>
      </c>
      <c r="AR51" s="191">
        <v>0.98265199999999997</v>
      </c>
      <c r="AS51" s="190">
        <v>0.98062799999999994</v>
      </c>
      <c r="AT51" s="191">
        <v>0.98265199999999997</v>
      </c>
      <c r="AU51" s="191">
        <v>0.98265199999999997</v>
      </c>
      <c r="AV51" s="191">
        <v>0.98062799999999994</v>
      </c>
      <c r="AW51" s="191">
        <v>0.98062799999999994</v>
      </c>
      <c r="AX51" s="190">
        <v>0.98062799999999994</v>
      </c>
      <c r="AY51" s="191">
        <v>0.984676</v>
      </c>
      <c r="AZ51" s="191">
        <v>0.984676</v>
      </c>
      <c r="BA51" s="191">
        <v>0.98062799999999994</v>
      </c>
      <c r="BB51" s="191">
        <v>0.98062799999999994</v>
      </c>
      <c r="BC51" s="190">
        <v>0.98265199999999997</v>
      </c>
      <c r="BD51" s="191">
        <v>0.98568800000000001</v>
      </c>
      <c r="BE51" s="191">
        <v>0.98568800000000001</v>
      </c>
      <c r="BF51" s="191">
        <v>0.98265199999999997</v>
      </c>
      <c r="BG51" s="191">
        <v>0.98265199999999997</v>
      </c>
      <c r="BH51" s="190">
        <v>0.984676</v>
      </c>
      <c r="BI51" s="191">
        <v>0.98670000000000002</v>
      </c>
      <c r="BJ51" s="191">
        <v>0.98670000000000002</v>
      </c>
      <c r="BK51" s="191">
        <v>0.984676</v>
      </c>
      <c r="BL51" s="193">
        <v>0.984676</v>
      </c>
    </row>
    <row r="52" spans="1:64" s="48" customFormat="1" ht="15.75" thickBot="1" x14ac:dyDescent="0.3">
      <c r="A52" s="127" t="s">
        <v>175</v>
      </c>
      <c r="B52" s="235" t="s">
        <v>162</v>
      </c>
      <c r="C52" s="127" t="s">
        <v>176</v>
      </c>
      <c r="D52" s="216" t="s">
        <v>152</v>
      </c>
      <c r="E52" s="190">
        <v>0.98973599999999995</v>
      </c>
      <c r="F52" s="191">
        <v>0.99682000000000004</v>
      </c>
      <c r="G52" s="191">
        <v>0.99682000000000004</v>
      </c>
      <c r="H52" s="191">
        <v>0.98973599999999995</v>
      </c>
      <c r="I52" s="192">
        <v>0.98973599999999995</v>
      </c>
      <c r="J52" s="190">
        <v>0.99175999999999997</v>
      </c>
      <c r="K52" s="191">
        <v>1.0008680000000001</v>
      </c>
      <c r="L52" s="191">
        <v>1.0008680000000001</v>
      </c>
      <c r="M52" s="191">
        <v>0.99175999999999997</v>
      </c>
      <c r="N52" s="193">
        <v>0.99175999999999997</v>
      </c>
      <c r="O52" s="190">
        <v>0.99074799999999996</v>
      </c>
      <c r="P52" s="247">
        <v>0.99783200000000005</v>
      </c>
      <c r="Q52" s="191">
        <v>0.99783200000000005</v>
      </c>
      <c r="R52" s="191">
        <v>0.99074799999999996</v>
      </c>
      <c r="S52" s="192">
        <v>0.99074799999999996</v>
      </c>
      <c r="T52" s="190">
        <v>0.99479600000000001</v>
      </c>
      <c r="U52" s="191">
        <v>1.0018800000000001</v>
      </c>
      <c r="V52" s="247">
        <v>1.0018800000000001</v>
      </c>
      <c r="W52" s="191">
        <v>0.99479600000000001</v>
      </c>
      <c r="X52" s="193">
        <v>0.99479600000000001</v>
      </c>
      <c r="Y52" s="190">
        <v>0.99580800000000003</v>
      </c>
      <c r="Z52" s="191">
        <v>1.0018800000000001</v>
      </c>
      <c r="AA52" s="191">
        <v>1.0018800000000001</v>
      </c>
      <c r="AB52" s="191">
        <v>0.99580800000000003</v>
      </c>
      <c r="AC52" s="191">
        <v>0.99580800000000003</v>
      </c>
      <c r="AD52" s="190">
        <v>0.99277199999999999</v>
      </c>
      <c r="AE52" s="191">
        <v>0.99884399999999995</v>
      </c>
      <c r="AF52" s="191">
        <v>0.99884399999999995</v>
      </c>
      <c r="AG52" s="191">
        <v>0.99277199999999999</v>
      </c>
      <c r="AH52" s="191">
        <v>0.99277199999999999</v>
      </c>
      <c r="AI52" s="190">
        <v>0.993784</v>
      </c>
      <c r="AJ52" s="191">
        <v>0.99682000000000004</v>
      </c>
      <c r="AK52" s="191">
        <v>0.99682000000000004</v>
      </c>
      <c r="AL52" s="191">
        <v>0.993784</v>
      </c>
      <c r="AM52" s="191">
        <v>0.993784</v>
      </c>
      <c r="AN52" s="190">
        <v>0.98771200000000003</v>
      </c>
      <c r="AO52" s="191">
        <v>0.99175999999999997</v>
      </c>
      <c r="AP52" s="191">
        <v>0.99175999999999997</v>
      </c>
      <c r="AQ52" s="191">
        <v>0.98771200000000003</v>
      </c>
      <c r="AR52" s="191">
        <v>0.98771200000000003</v>
      </c>
      <c r="AS52" s="190">
        <v>0.984676</v>
      </c>
      <c r="AT52" s="191">
        <v>0.98872399999999994</v>
      </c>
      <c r="AU52" s="191">
        <v>0.98872399999999994</v>
      </c>
      <c r="AV52" s="191">
        <v>0.984676</v>
      </c>
      <c r="AW52" s="191">
        <v>0.984676</v>
      </c>
      <c r="AX52" s="190">
        <v>0.984676</v>
      </c>
      <c r="AY52" s="191">
        <v>0.99074799999999996</v>
      </c>
      <c r="AZ52" s="191">
        <v>0.99074799999999996</v>
      </c>
      <c r="BA52" s="191">
        <v>0.984676</v>
      </c>
      <c r="BB52" s="191">
        <v>0.984676</v>
      </c>
      <c r="BC52" s="190">
        <v>0.98670000000000002</v>
      </c>
      <c r="BD52" s="191">
        <v>0.99074799999999996</v>
      </c>
      <c r="BE52" s="191">
        <v>0.99074799999999996</v>
      </c>
      <c r="BF52" s="191">
        <v>0.98670000000000002</v>
      </c>
      <c r="BG52" s="191">
        <v>0.98670000000000002</v>
      </c>
      <c r="BH52" s="190">
        <v>0.98872399999999994</v>
      </c>
      <c r="BI52" s="191">
        <v>0.99277199999999999</v>
      </c>
      <c r="BJ52" s="191">
        <v>0.99277199999999999</v>
      </c>
      <c r="BK52" s="191">
        <v>0.98872399999999994</v>
      </c>
      <c r="BL52" s="193">
        <v>0.98872399999999994</v>
      </c>
    </row>
    <row r="53" spans="1:64" s="63" customFormat="1" ht="15.75" thickBot="1" x14ac:dyDescent="0.3">
      <c r="A53" s="75" t="s">
        <v>201</v>
      </c>
      <c r="B53" s="235" t="s">
        <v>162</v>
      </c>
      <c r="C53" s="229" t="s">
        <v>202</v>
      </c>
      <c r="D53" s="157" t="s">
        <v>146</v>
      </c>
      <c r="E53" s="190">
        <v>0.99580800000000003</v>
      </c>
      <c r="F53" s="191">
        <v>0.99884399999999995</v>
      </c>
      <c r="G53" s="191">
        <v>0.99884399999999995</v>
      </c>
      <c r="H53" s="191">
        <v>0.99580800000000003</v>
      </c>
      <c r="I53" s="192">
        <v>0.99580800000000003</v>
      </c>
      <c r="J53" s="190">
        <v>0.99783200000000005</v>
      </c>
      <c r="K53" s="191">
        <v>1.0008680000000001</v>
      </c>
      <c r="L53" s="191">
        <v>1.0008680000000001</v>
      </c>
      <c r="M53" s="191">
        <v>0.99783200000000005</v>
      </c>
      <c r="N53" s="193">
        <v>0.99783200000000005</v>
      </c>
      <c r="O53" s="190">
        <v>0.99682000000000004</v>
      </c>
      <c r="P53" s="247">
        <v>0.99985599999999997</v>
      </c>
      <c r="Q53" s="191">
        <v>0.99985599999999997</v>
      </c>
      <c r="R53" s="191">
        <v>0.99682000000000004</v>
      </c>
      <c r="S53" s="192">
        <v>0.99682000000000004</v>
      </c>
      <c r="T53" s="190">
        <v>1.0018800000000001</v>
      </c>
      <c r="U53" s="191">
        <v>1.0039039999999999</v>
      </c>
      <c r="V53" s="247">
        <v>1.0039039999999999</v>
      </c>
      <c r="W53" s="191">
        <v>1.0018800000000001</v>
      </c>
      <c r="X53" s="193">
        <v>1.0018800000000001</v>
      </c>
      <c r="Y53" s="190">
        <v>1.0018800000000001</v>
      </c>
      <c r="Z53" s="191">
        <v>1.0028919999999999</v>
      </c>
      <c r="AA53" s="191">
        <v>1.0028919999999999</v>
      </c>
      <c r="AB53" s="191">
        <v>1.0018800000000001</v>
      </c>
      <c r="AC53" s="191">
        <v>1.0018800000000001</v>
      </c>
      <c r="AD53" s="190">
        <v>0.99985599999999997</v>
      </c>
      <c r="AE53" s="191">
        <v>1.0018800000000001</v>
      </c>
      <c r="AF53" s="191">
        <v>1.0018800000000001</v>
      </c>
      <c r="AG53" s="191">
        <v>0.99985599999999997</v>
      </c>
      <c r="AH53" s="191">
        <v>0.99985599999999997</v>
      </c>
      <c r="AI53" s="190">
        <v>1.0028919999999999</v>
      </c>
      <c r="AJ53" s="191">
        <v>1.0028919999999999</v>
      </c>
      <c r="AK53" s="191">
        <v>1.0028919999999999</v>
      </c>
      <c r="AL53" s="191">
        <v>1.0028919999999999</v>
      </c>
      <c r="AM53" s="191">
        <v>1.0028919999999999</v>
      </c>
      <c r="AN53" s="190">
        <v>0.99580800000000003</v>
      </c>
      <c r="AO53" s="191">
        <v>0.99580800000000003</v>
      </c>
      <c r="AP53" s="191">
        <v>0.99580800000000003</v>
      </c>
      <c r="AQ53" s="191">
        <v>0.99580800000000003</v>
      </c>
      <c r="AR53" s="191">
        <v>0.99580800000000003</v>
      </c>
      <c r="AS53" s="190">
        <v>0.99580800000000003</v>
      </c>
      <c r="AT53" s="191">
        <v>0.99580800000000003</v>
      </c>
      <c r="AU53" s="191">
        <v>0.99580800000000003</v>
      </c>
      <c r="AV53" s="191">
        <v>0.99580800000000003</v>
      </c>
      <c r="AW53" s="191">
        <v>0.99580800000000003</v>
      </c>
      <c r="AX53" s="190">
        <v>0.99783200000000005</v>
      </c>
      <c r="AY53" s="191">
        <v>0.99985599999999997</v>
      </c>
      <c r="AZ53" s="191">
        <v>0.99985599999999997</v>
      </c>
      <c r="BA53" s="191">
        <v>0.99783200000000005</v>
      </c>
      <c r="BB53" s="191">
        <v>0.99783200000000005</v>
      </c>
      <c r="BC53" s="190">
        <v>1.0028919999999999</v>
      </c>
      <c r="BD53" s="191">
        <v>1.0039039999999999</v>
      </c>
      <c r="BE53" s="191">
        <v>1.0039039999999999</v>
      </c>
      <c r="BF53" s="191">
        <v>1.0028919999999999</v>
      </c>
      <c r="BG53" s="191">
        <v>1.0028919999999999</v>
      </c>
      <c r="BH53" s="190">
        <v>1.0039039999999999</v>
      </c>
      <c r="BI53" s="191">
        <v>1.0039039999999999</v>
      </c>
      <c r="BJ53" s="191">
        <v>1.0039039999999999</v>
      </c>
      <c r="BK53" s="191">
        <v>1.0039039999999999</v>
      </c>
      <c r="BL53" s="193">
        <v>1.0039039999999999</v>
      </c>
    </row>
    <row r="54" spans="1:64" s="63" customFormat="1" ht="15.75" thickBot="1" x14ac:dyDescent="0.3">
      <c r="A54" s="95" t="s">
        <v>203</v>
      </c>
      <c r="B54" s="235" t="s">
        <v>162</v>
      </c>
      <c r="C54" s="95" t="s">
        <v>204</v>
      </c>
      <c r="D54" s="216" t="s">
        <v>156</v>
      </c>
      <c r="E54" s="190">
        <v>0.984676</v>
      </c>
      <c r="F54" s="191">
        <v>0.98973599999999995</v>
      </c>
      <c r="G54" s="191">
        <v>0.98973599999999995</v>
      </c>
      <c r="H54" s="191">
        <v>0.984676</v>
      </c>
      <c r="I54" s="192">
        <v>0.984676</v>
      </c>
      <c r="J54" s="190">
        <v>0.98670000000000002</v>
      </c>
      <c r="K54" s="191">
        <v>0.99175999999999997</v>
      </c>
      <c r="L54" s="191">
        <v>0.99175999999999997</v>
      </c>
      <c r="M54" s="191">
        <v>0.98670000000000002</v>
      </c>
      <c r="N54" s="193">
        <v>0.98670000000000002</v>
      </c>
      <c r="O54" s="190">
        <v>0.98568800000000001</v>
      </c>
      <c r="P54" s="247">
        <v>0.98973599999999995</v>
      </c>
      <c r="Q54" s="191">
        <v>0.98973599999999995</v>
      </c>
      <c r="R54" s="191">
        <v>0.98568800000000001</v>
      </c>
      <c r="S54" s="192">
        <v>0.98568800000000001</v>
      </c>
      <c r="T54" s="190">
        <v>0.98973599999999995</v>
      </c>
      <c r="U54" s="191">
        <v>0.99277199999999999</v>
      </c>
      <c r="V54" s="247">
        <v>0.99277199999999999</v>
      </c>
      <c r="W54" s="191">
        <v>0.98973599999999995</v>
      </c>
      <c r="X54" s="193">
        <v>0.98973599999999995</v>
      </c>
      <c r="Y54" s="190">
        <v>0.98973599999999995</v>
      </c>
      <c r="Z54" s="191">
        <v>0.99277199999999999</v>
      </c>
      <c r="AA54" s="191">
        <v>0.99277199999999999</v>
      </c>
      <c r="AB54" s="191">
        <v>0.98973599999999995</v>
      </c>
      <c r="AC54" s="191">
        <v>0.98973599999999995</v>
      </c>
      <c r="AD54" s="190">
        <v>0.98771200000000003</v>
      </c>
      <c r="AE54" s="191">
        <v>0.99074799999999996</v>
      </c>
      <c r="AF54" s="191">
        <v>0.99074799999999996</v>
      </c>
      <c r="AG54" s="191">
        <v>0.98771200000000003</v>
      </c>
      <c r="AH54" s="191">
        <v>0.98771200000000003</v>
      </c>
      <c r="AI54" s="190">
        <v>0.98872399999999994</v>
      </c>
      <c r="AJ54" s="191">
        <v>0.98973599999999995</v>
      </c>
      <c r="AK54" s="191">
        <v>0.98973599999999995</v>
      </c>
      <c r="AL54" s="191">
        <v>0.98872399999999994</v>
      </c>
      <c r="AM54" s="191">
        <v>0.98872399999999994</v>
      </c>
      <c r="AN54" s="190">
        <v>0.98265199999999997</v>
      </c>
      <c r="AO54" s="191">
        <v>0.984676</v>
      </c>
      <c r="AP54" s="191">
        <v>0.984676</v>
      </c>
      <c r="AQ54" s="191">
        <v>0.98265199999999997</v>
      </c>
      <c r="AR54" s="191">
        <v>0.98265199999999997</v>
      </c>
      <c r="AS54" s="190">
        <v>0.98062799999999994</v>
      </c>
      <c r="AT54" s="191">
        <v>0.98265199999999997</v>
      </c>
      <c r="AU54" s="191">
        <v>0.98265199999999997</v>
      </c>
      <c r="AV54" s="191">
        <v>0.98062799999999994</v>
      </c>
      <c r="AW54" s="191">
        <v>0.98062799999999994</v>
      </c>
      <c r="AX54" s="190">
        <v>0.98062799999999994</v>
      </c>
      <c r="AY54" s="191">
        <v>0.984676</v>
      </c>
      <c r="AZ54" s="191">
        <v>0.984676</v>
      </c>
      <c r="BA54" s="191">
        <v>0.98062799999999994</v>
      </c>
      <c r="BB54" s="191">
        <v>0.98062799999999994</v>
      </c>
      <c r="BC54" s="190">
        <v>0.98265199999999997</v>
      </c>
      <c r="BD54" s="191">
        <v>0.98568800000000001</v>
      </c>
      <c r="BE54" s="191">
        <v>0.98568800000000001</v>
      </c>
      <c r="BF54" s="191">
        <v>0.98265199999999997</v>
      </c>
      <c r="BG54" s="191">
        <v>0.98265199999999997</v>
      </c>
      <c r="BH54" s="190">
        <v>0.984676</v>
      </c>
      <c r="BI54" s="191">
        <v>0.98670000000000002</v>
      </c>
      <c r="BJ54" s="191">
        <v>0.98670000000000002</v>
      </c>
      <c r="BK54" s="191">
        <v>0.984676</v>
      </c>
      <c r="BL54" s="193">
        <v>0.984676</v>
      </c>
    </row>
    <row r="55" spans="1:64" s="63" customFormat="1" ht="15.75" thickBot="1" x14ac:dyDescent="0.3">
      <c r="A55" s="135" t="s">
        <v>205</v>
      </c>
      <c r="B55" s="235" t="s">
        <v>162</v>
      </c>
      <c r="C55" s="95" t="s">
        <v>206</v>
      </c>
      <c r="D55" s="217" t="s">
        <v>207</v>
      </c>
      <c r="E55" s="190">
        <v>0.99580800000000003</v>
      </c>
      <c r="F55" s="191">
        <v>1.0008680000000001</v>
      </c>
      <c r="G55" s="191">
        <v>1.0008680000000001</v>
      </c>
      <c r="H55" s="191">
        <v>0.99580800000000003</v>
      </c>
      <c r="I55" s="192">
        <v>0.99580800000000003</v>
      </c>
      <c r="J55" s="190">
        <v>0.99783200000000005</v>
      </c>
      <c r="K55" s="191">
        <v>1.0049159999999999</v>
      </c>
      <c r="L55" s="191">
        <v>1.0049159999999999</v>
      </c>
      <c r="M55" s="191">
        <v>0.99783200000000005</v>
      </c>
      <c r="N55" s="193">
        <v>0.99783200000000005</v>
      </c>
      <c r="O55" s="190">
        <v>0.99783200000000005</v>
      </c>
      <c r="P55" s="247">
        <v>1.0018800000000001</v>
      </c>
      <c r="Q55" s="191">
        <v>1.0018800000000001</v>
      </c>
      <c r="R55" s="191">
        <v>0.99783200000000005</v>
      </c>
      <c r="S55" s="192">
        <v>0.99783200000000005</v>
      </c>
      <c r="T55" s="190">
        <v>1.0028919999999999</v>
      </c>
      <c r="U55" s="191">
        <v>1.0069399999999999</v>
      </c>
      <c r="V55" s="247">
        <v>1.0069399999999999</v>
      </c>
      <c r="W55" s="191">
        <v>1.0028919999999999</v>
      </c>
      <c r="X55" s="193">
        <v>1.0028919999999999</v>
      </c>
      <c r="Y55" s="190">
        <v>1.0028919999999999</v>
      </c>
      <c r="Z55" s="191">
        <v>1.0059279999999999</v>
      </c>
      <c r="AA55" s="191">
        <v>1.0059279999999999</v>
      </c>
      <c r="AB55" s="191">
        <v>1.0028919999999999</v>
      </c>
      <c r="AC55" s="191">
        <v>1.0028919999999999</v>
      </c>
      <c r="AD55" s="190">
        <v>0.99985599999999997</v>
      </c>
      <c r="AE55" s="191">
        <v>1.0028919999999999</v>
      </c>
      <c r="AF55" s="191">
        <v>1.0028919999999999</v>
      </c>
      <c r="AG55" s="191">
        <v>0.99985599999999997</v>
      </c>
      <c r="AH55" s="191">
        <v>0.99985599999999997</v>
      </c>
      <c r="AI55" s="190">
        <v>1.0028919999999999</v>
      </c>
      <c r="AJ55" s="191">
        <v>1.0018800000000001</v>
      </c>
      <c r="AK55" s="191">
        <v>1.0018800000000001</v>
      </c>
      <c r="AL55" s="191">
        <v>1.0028919999999999</v>
      </c>
      <c r="AM55" s="191">
        <v>1.0028919999999999</v>
      </c>
      <c r="AN55" s="190">
        <v>0.99479600000000001</v>
      </c>
      <c r="AO55" s="191">
        <v>0.99580800000000003</v>
      </c>
      <c r="AP55" s="191">
        <v>0.99580800000000003</v>
      </c>
      <c r="AQ55" s="191">
        <v>0.99479600000000001</v>
      </c>
      <c r="AR55" s="191">
        <v>0.99479600000000001</v>
      </c>
      <c r="AS55" s="190">
        <v>0.993784</v>
      </c>
      <c r="AT55" s="191">
        <v>0.99277199999999999</v>
      </c>
      <c r="AU55" s="191">
        <v>0.99277199999999999</v>
      </c>
      <c r="AV55" s="191">
        <v>0.993784</v>
      </c>
      <c r="AW55" s="191">
        <v>0.993784</v>
      </c>
      <c r="AX55" s="190">
        <v>0.99479600000000001</v>
      </c>
      <c r="AY55" s="191">
        <v>0.99682000000000004</v>
      </c>
      <c r="AZ55" s="191">
        <v>0.99682000000000004</v>
      </c>
      <c r="BA55" s="191">
        <v>0.99479600000000001</v>
      </c>
      <c r="BB55" s="191">
        <v>0.99479600000000001</v>
      </c>
      <c r="BC55" s="190">
        <v>0.99884399999999995</v>
      </c>
      <c r="BD55" s="191">
        <v>0.99884399999999995</v>
      </c>
      <c r="BE55" s="191">
        <v>0.99884399999999995</v>
      </c>
      <c r="BF55" s="191">
        <v>0.99884399999999995</v>
      </c>
      <c r="BG55" s="191">
        <v>0.99884399999999995</v>
      </c>
      <c r="BH55" s="190">
        <v>1.0008680000000001</v>
      </c>
      <c r="BI55" s="191">
        <v>1.0008680000000001</v>
      </c>
      <c r="BJ55" s="191">
        <v>1.0008680000000001</v>
      </c>
      <c r="BK55" s="191">
        <v>1.0008680000000001</v>
      </c>
      <c r="BL55" s="193">
        <v>1.0008680000000001</v>
      </c>
    </row>
    <row r="56" spans="1:64" s="63" customFormat="1" ht="15.75" thickBot="1" x14ac:dyDescent="0.3">
      <c r="A56" s="100" t="s">
        <v>214</v>
      </c>
      <c r="B56" s="235" t="s">
        <v>162</v>
      </c>
      <c r="C56" s="100" t="s">
        <v>216</v>
      </c>
      <c r="D56" s="218" t="s">
        <v>156</v>
      </c>
      <c r="E56" s="190">
        <v>0.984676</v>
      </c>
      <c r="F56" s="191">
        <v>0.98973599999999995</v>
      </c>
      <c r="G56" s="191">
        <v>0.98973599999999995</v>
      </c>
      <c r="H56" s="191">
        <v>0.984676</v>
      </c>
      <c r="I56" s="192">
        <v>0.984676</v>
      </c>
      <c r="J56" s="190">
        <v>0.98670000000000002</v>
      </c>
      <c r="K56" s="191">
        <v>0.99175999999999997</v>
      </c>
      <c r="L56" s="191">
        <v>0.99175999999999997</v>
      </c>
      <c r="M56" s="191">
        <v>0.98670000000000002</v>
      </c>
      <c r="N56" s="193">
        <v>0.98670000000000002</v>
      </c>
      <c r="O56" s="190">
        <v>0.98568800000000001</v>
      </c>
      <c r="P56" s="247">
        <v>0.98973599999999995</v>
      </c>
      <c r="Q56" s="191">
        <v>0.98973599999999995</v>
      </c>
      <c r="R56" s="191">
        <v>0.98568800000000001</v>
      </c>
      <c r="S56" s="192">
        <v>0.98568800000000001</v>
      </c>
      <c r="T56" s="190">
        <v>0.98973599999999995</v>
      </c>
      <c r="U56" s="191">
        <v>0.99277199999999999</v>
      </c>
      <c r="V56" s="247">
        <v>0.99277199999999999</v>
      </c>
      <c r="W56" s="191">
        <v>0.98973599999999995</v>
      </c>
      <c r="X56" s="193">
        <v>0.98973599999999995</v>
      </c>
      <c r="Y56" s="190">
        <v>0.98973599999999995</v>
      </c>
      <c r="Z56" s="191">
        <v>0.99277199999999999</v>
      </c>
      <c r="AA56" s="191">
        <v>0.99277199999999999</v>
      </c>
      <c r="AB56" s="191">
        <v>0.98973599999999995</v>
      </c>
      <c r="AC56" s="191">
        <v>0.98973599999999995</v>
      </c>
      <c r="AD56" s="190">
        <v>0.98771200000000003</v>
      </c>
      <c r="AE56" s="191">
        <v>0.99074799999999996</v>
      </c>
      <c r="AF56" s="191">
        <v>0.99074799999999996</v>
      </c>
      <c r="AG56" s="191">
        <v>0.98771200000000003</v>
      </c>
      <c r="AH56" s="191">
        <v>0.98771200000000003</v>
      </c>
      <c r="AI56" s="190">
        <v>0.98872399999999994</v>
      </c>
      <c r="AJ56" s="191">
        <v>0.98973599999999995</v>
      </c>
      <c r="AK56" s="191">
        <v>0.98973599999999995</v>
      </c>
      <c r="AL56" s="191">
        <v>0.98872399999999994</v>
      </c>
      <c r="AM56" s="191">
        <v>0.98872399999999994</v>
      </c>
      <c r="AN56" s="190">
        <v>0.98265199999999997</v>
      </c>
      <c r="AO56" s="191">
        <v>0.984676</v>
      </c>
      <c r="AP56" s="191">
        <v>0.984676</v>
      </c>
      <c r="AQ56" s="191">
        <v>0.98265199999999997</v>
      </c>
      <c r="AR56" s="191">
        <v>0.98265199999999997</v>
      </c>
      <c r="AS56" s="190">
        <v>0.98062799999999994</v>
      </c>
      <c r="AT56" s="191">
        <v>0.98265199999999997</v>
      </c>
      <c r="AU56" s="191">
        <v>0.98265199999999997</v>
      </c>
      <c r="AV56" s="191">
        <v>0.98062799999999994</v>
      </c>
      <c r="AW56" s="191">
        <v>0.98062799999999994</v>
      </c>
      <c r="AX56" s="190">
        <v>0.98062799999999994</v>
      </c>
      <c r="AY56" s="191">
        <v>0.984676</v>
      </c>
      <c r="AZ56" s="191">
        <v>0.984676</v>
      </c>
      <c r="BA56" s="191">
        <v>0.98062799999999994</v>
      </c>
      <c r="BB56" s="191">
        <v>0.98062799999999994</v>
      </c>
      <c r="BC56" s="190">
        <v>0.98265199999999997</v>
      </c>
      <c r="BD56" s="191">
        <v>0.98568800000000001</v>
      </c>
      <c r="BE56" s="191">
        <v>0.98568800000000001</v>
      </c>
      <c r="BF56" s="191">
        <v>0.98265199999999997</v>
      </c>
      <c r="BG56" s="191">
        <v>0.98265199999999997</v>
      </c>
      <c r="BH56" s="190">
        <v>0.984676</v>
      </c>
      <c r="BI56" s="191">
        <v>0.98670000000000002</v>
      </c>
      <c r="BJ56" s="191">
        <v>0.98670000000000002</v>
      </c>
      <c r="BK56" s="191">
        <v>0.984676</v>
      </c>
      <c r="BL56" s="193">
        <v>0.984676</v>
      </c>
    </row>
    <row r="57" spans="1:64" s="63" customFormat="1" ht="15.75" thickBot="1" x14ac:dyDescent="0.3">
      <c r="A57" s="100" t="s">
        <v>215</v>
      </c>
      <c r="B57" s="235" t="s">
        <v>162</v>
      </c>
      <c r="C57" s="95" t="s">
        <v>217</v>
      </c>
      <c r="D57" s="218" t="s">
        <v>149</v>
      </c>
      <c r="E57" s="190">
        <v>0.993784</v>
      </c>
      <c r="F57" s="191">
        <v>1.0008680000000001</v>
      </c>
      <c r="G57" s="191">
        <v>1.0008680000000001</v>
      </c>
      <c r="H57" s="191">
        <v>0.993784</v>
      </c>
      <c r="I57" s="192">
        <v>0.993784</v>
      </c>
      <c r="J57" s="190">
        <v>0.99682000000000004</v>
      </c>
      <c r="K57" s="191">
        <v>1.0039039999999999</v>
      </c>
      <c r="L57" s="191">
        <v>1.0039039999999999</v>
      </c>
      <c r="M57" s="191">
        <v>0.99682000000000004</v>
      </c>
      <c r="N57" s="193">
        <v>0.99682000000000004</v>
      </c>
      <c r="O57" s="190">
        <v>0.99580800000000003</v>
      </c>
      <c r="P57" s="247">
        <v>1.0018800000000001</v>
      </c>
      <c r="Q57" s="191">
        <v>1.0018800000000001</v>
      </c>
      <c r="R57" s="191">
        <v>0.99580800000000003</v>
      </c>
      <c r="S57" s="192">
        <v>0.99580800000000003</v>
      </c>
      <c r="T57" s="190">
        <v>0.99985599999999997</v>
      </c>
      <c r="U57" s="191">
        <v>1.0049159999999999</v>
      </c>
      <c r="V57" s="247">
        <v>1.0049159999999999</v>
      </c>
      <c r="W57" s="191">
        <v>0.99985599999999997</v>
      </c>
      <c r="X57" s="193">
        <v>0.99985599999999997</v>
      </c>
      <c r="Y57" s="190">
        <v>0.99985599999999997</v>
      </c>
      <c r="Z57" s="191">
        <v>1.0049159999999999</v>
      </c>
      <c r="AA57" s="191">
        <v>1.0049159999999999</v>
      </c>
      <c r="AB57" s="191">
        <v>0.99985599999999997</v>
      </c>
      <c r="AC57" s="191">
        <v>0.99985599999999997</v>
      </c>
      <c r="AD57" s="190">
        <v>0.99682000000000004</v>
      </c>
      <c r="AE57" s="191">
        <v>1.0028919999999999</v>
      </c>
      <c r="AF57" s="191">
        <v>1.0028919999999999</v>
      </c>
      <c r="AG57" s="191">
        <v>0.99682000000000004</v>
      </c>
      <c r="AH57" s="191">
        <v>0.99682000000000004</v>
      </c>
      <c r="AI57" s="190">
        <v>0.99884399999999995</v>
      </c>
      <c r="AJ57" s="191">
        <v>1.0008680000000001</v>
      </c>
      <c r="AK57" s="191">
        <v>1.0008680000000001</v>
      </c>
      <c r="AL57" s="191">
        <v>0.99884399999999995</v>
      </c>
      <c r="AM57" s="191">
        <v>0.99884399999999995</v>
      </c>
      <c r="AN57" s="190">
        <v>0.99277199999999999</v>
      </c>
      <c r="AO57" s="191">
        <v>0.99682000000000004</v>
      </c>
      <c r="AP57" s="191">
        <v>0.99682000000000004</v>
      </c>
      <c r="AQ57" s="191">
        <v>0.99277199999999999</v>
      </c>
      <c r="AR57" s="191">
        <v>0.99277199999999999</v>
      </c>
      <c r="AS57" s="190">
        <v>0.98973599999999995</v>
      </c>
      <c r="AT57" s="191">
        <v>0.993784</v>
      </c>
      <c r="AU57" s="191">
        <v>0.993784</v>
      </c>
      <c r="AV57" s="191">
        <v>0.98973599999999995</v>
      </c>
      <c r="AW57" s="191">
        <v>0.98973599999999995</v>
      </c>
      <c r="AX57" s="190">
        <v>0.98973599999999995</v>
      </c>
      <c r="AY57" s="191">
        <v>0.99580800000000003</v>
      </c>
      <c r="AZ57" s="191">
        <v>0.99580800000000003</v>
      </c>
      <c r="BA57" s="191">
        <v>0.98973599999999995</v>
      </c>
      <c r="BB57" s="191">
        <v>0.98973599999999995</v>
      </c>
      <c r="BC57" s="190">
        <v>0.99175999999999997</v>
      </c>
      <c r="BD57" s="191">
        <v>0.99580800000000003</v>
      </c>
      <c r="BE57" s="191">
        <v>0.99580800000000003</v>
      </c>
      <c r="BF57" s="191">
        <v>0.99175999999999997</v>
      </c>
      <c r="BG57" s="191">
        <v>0.99175999999999997</v>
      </c>
      <c r="BH57" s="190">
        <v>0.993784</v>
      </c>
      <c r="BI57" s="191">
        <v>0.99682000000000004</v>
      </c>
      <c r="BJ57" s="191">
        <v>0.99682000000000004</v>
      </c>
      <c r="BK57" s="191">
        <v>0.993784</v>
      </c>
      <c r="BL57" s="193">
        <v>0.993784</v>
      </c>
    </row>
    <row r="58" spans="1:64" s="63" customFormat="1" ht="15.75" thickBot="1" x14ac:dyDescent="0.3">
      <c r="A58" s="130" t="s">
        <v>218</v>
      </c>
      <c r="B58" s="235" t="s">
        <v>162</v>
      </c>
      <c r="C58" s="95" t="s">
        <v>219</v>
      </c>
      <c r="D58" s="216" t="s">
        <v>155</v>
      </c>
      <c r="E58" s="190">
        <v>0.99277199999999999</v>
      </c>
      <c r="F58" s="191">
        <v>0.99682000000000004</v>
      </c>
      <c r="G58" s="191">
        <v>0.99682000000000004</v>
      </c>
      <c r="H58" s="191">
        <v>0.99277199999999999</v>
      </c>
      <c r="I58" s="192">
        <v>0.99277199999999999</v>
      </c>
      <c r="J58" s="190">
        <v>0.99479600000000001</v>
      </c>
      <c r="K58" s="191">
        <v>0.99884399999999995</v>
      </c>
      <c r="L58" s="191">
        <v>0.99884399999999995</v>
      </c>
      <c r="M58" s="191">
        <v>0.99479600000000001</v>
      </c>
      <c r="N58" s="193">
        <v>0.99479600000000001</v>
      </c>
      <c r="O58" s="190">
        <v>0.993784</v>
      </c>
      <c r="P58" s="247">
        <v>0.99682000000000004</v>
      </c>
      <c r="Q58" s="191">
        <v>0.99682000000000004</v>
      </c>
      <c r="R58" s="191">
        <v>0.993784</v>
      </c>
      <c r="S58" s="192">
        <v>0.993784</v>
      </c>
      <c r="T58" s="190">
        <v>0.99884399999999995</v>
      </c>
      <c r="U58" s="191">
        <v>1.0008680000000001</v>
      </c>
      <c r="V58" s="247">
        <v>1.0008680000000001</v>
      </c>
      <c r="W58" s="191">
        <v>0.99884399999999995</v>
      </c>
      <c r="X58" s="193">
        <v>0.99884399999999995</v>
      </c>
      <c r="Y58" s="190">
        <v>0.99884399999999995</v>
      </c>
      <c r="Z58" s="191">
        <v>1.0008680000000001</v>
      </c>
      <c r="AA58" s="191">
        <v>1.0008680000000001</v>
      </c>
      <c r="AB58" s="191">
        <v>0.99884399999999995</v>
      </c>
      <c r="AC58" s="191">
        <v>0.99884399999999995</v>
      </c>
      <c r="AD58" s="190">
        <v>0.99682000000000004</v>
      </c>
      <c r="AE58" s="191">
        <v>0.99884399999999995</v>
      </c>
      <c r="AF58" s="191">
        <v>0.99884399999999995</v>
      </c>
      <c r="AG58" s="191">
        <v>0.99682000000000004</v>
      </c>
      <c r="AH58" s="191">
        <v>0.99682000000000004</v>
      </c>
      <c r="AI58" s="190">
        <v>0.99884399999999995</v>
      </c>
      <c r="AJ58" s="191">
        <v>0.99985599999999997</v>
      </c>
      <c r="AK58" s="191">
        <v>0.99985599999999997</v>
      </c>
      <c r="AL58" s="191">
        <v>0.99884399999999995</v>
      </c>
      <c r="AM58" s="191">
        <v>0.99884399999999995</v>
      </c>
      <c r="AN58" s="190">
        <v>0.99175999999999997</v>
      </c>
      <c r="AO58" s="191">
        <v>0.993784</v>
      </c>
      <c r="AP58" s="191">
        <v>0.993784</v>
      </c>
      <c r="AQ58" s="191">
        <v>0.99175999999999997</v>
      </c>
      <c r="AR58" s="191">
        <v>0.99175999999999997</v>
      </c>
      <c r="AS58" s="190">
        <v>0.99175999999999997</v>
      </c>
      <c r="AT58" s="191">
        <v>0.99277199999999999</v>
      </c>
      <c r="AU58" s="191">
        <v>0.99277199999999999</v>
      </c>
      <c r="AV58" s="191">
        <v>0.99175999999999997</v>
      </c>
      <c r="AW58" s="191">
        <v>0.99175999999999997</v>
      </c>
      <c r="AX58" s="190">
        <v>0.99277199999999999</v>
      </c>
      <c r="AY58" s="191">
        <v>0.99682000000000004</v>
      </c>
      <c r="AZ58" s="191">
        <v>0.99682000000000004</v>
      </c>
      <c r="BA58" s="191">
        <v>0.99277199999999999</v>
      </c>
      <c r="BB58" s="191">
        <v>0.99277199999999999</v>
      </c>
      <c r="BC58" s="190">
        <v>0.99682000000000004</v>
      </c>
      <c r="BD58" s="191">
        <v>0.99985599999999997</v>
      </c>
      <c r="BE58" s="191">
        <v>0.99985599999999997</v>
      </c>
      <c r="BF58" s="191">
        <v>0.99682000000000004</v>
      </c>
      <c r="BG58" s="191">
        <v>0.99682000000000004</v>
      </c>
      <c r="BH58" s="190">
        <v>0.99783200000000005</v>
      </c>
      <c r="BI58" s="191">
        <v>0.99985599999999997</v>
      </c>
      <c r="BJ58" s="191">
        <v>0.99985599999999997</v>
      </c>
      <c r="BK58" s="191">
        <v>0.99783200000000005</v>
      </c>
      <c r="BL58" s="193">
        <v>0.99783200000000005</v>
      </c>
    </row>
    <row r="59" spans="1:64" s="63" customFormat="1" ht="15.75" thickBot="1" x14ac:dyDescent="0.3">
      <c r="A59" s="121" t="s">
        <v>220</v>
      </c>
      <c r="B59" s="235" t="s">
        <v>162</v>
      </c>
      <c r="C59" s="95" t="s">
        <v>225</v>
      </c>
      <c r="D59" s="219" t="s">
        <v>223</v>
      </c>
      <c r="E59" s="190">
        <v>0.99479600000000001</v>
      </c>
      <c r="F59" s="191">
        <v>0.99884399999999995</v>
      </c>
      <c r="G59" s="191">
        <v>0.99884399999999995</v>
      </c>
      <c r="H59" s="191">
        <v>0.99479600000000001</v>
      </c>
      <c r="I59" s="192">
        <v>0.99479600000000001</v>
      </c>
      <c r="J59" s="190">
        <v>0.99783200000000005</v>
      </c>
      <c r="K59" s="191">
        <v>1.0018800000000001</v>
      </c>
      <c r="L59" s="191">
        <v>1.0018800000000001</v>
      </c>
      <c r="M59" s="191">
        <v>0.99783200000000005</v>
      </c>
      <c r="N59" s="193">
        <v>0.99783200000000005</v>
      </c>
      <c r="O59" s="190">
        <v>0.99682000000000004</v>
      </c>
      <c r="P59" s="247">
        <v>0.99985599999999997</v>
      </c>
      <c r="Q59" s="191">
        <v>0.99985599999999997</v>
      </c>
      <c r="R59" s="191">
        <v>0.99682000000000004</v>
      </c>
      <c r="S59" s="192">
        <v>0.99682000000000004</v>
      </c>
      <c r="T59" s="190">
        <v>1.0008680000000001</v>
      </c>
      <c r="U59" s="191">
        <v>1.0039039999999999</v>
      </c>
      <c r="V59" s="247">
        <v>1.0039039999999999</v>
      </c>
      <c r="W59" s="191">
        <v>1.0008680000000001</v>
      </c>
      <c r="X59" s="193">
        <v>1.0008680000000001</v>
      </c>
      <c r="Y59" s="190">
        <v>1.0018800000000001</v>
      </c>
      <c r="Z59" s="191">
        <v>1.0028919999999999</v>
      </c>
      <c r="AA59" s="191">
        <v>1.0028919999999999</v>
      </c>
      <c r="AB59" s="191">
        <v>1.0018800000000001</v>
      </c>
      <c r="AC59" s="191">
        <v>1.0018800000000001</v>
      </c>
      <c r="AD59" s="190">
        <v>0.99884399999999995</v>
      </c>
      <c r="AE59" s="191">
        <v>0.99985599999999997</v>
      </c>
      <c r="AF59" s="191">
        <v>0.99985599999999997</v>
      </c>
      <c r="AG59" s="191">
        <v>0.99884399999999995</v>
      </c>
      <c r="AH59" s="191">
        <v>0.99884399999999995</v>
      </c>
      <c r="AI59" s="190">
        <v>1.0018800000000001</v>
      </c>
      <c r="AJ59" s="191">
        <v>0.99884399999999995</v>
      </c>
      <c r="AK59" s="191">
        <v>0.99884399999999995</v>
      </c>
      <c r="AL59" s="191">
        <v>1.0018800000000001</v>
      </c>
      <c r="AM59" s="191">
        <v>1.0018800000000001</v>
      </c>
      <c r="AN59" s="190">
        <v>0.99479600000000001</v>
      </c>
      <c r="AO59" s="191">
        <v>0.993784</v>
      </c>
      <c r="AP59" s="191">
        <v>0.993784</v>
      </c>
      <c r="AQ59" s="191">
        <v>0.99479600000000001</v>
      </c>
      <c r="AR59" s="191">
        <v>0.99479600000000001</v>
      </c>
      <c r="AS59" s="190">
        <v>0.99175999999999997</v>
      </c>
      <c r="AT59" s="191">
        <v>0.98973599999999995</v>
      </c>
      <c r="AU59" s="191">
        <v>0.98973599999999995</v>
      </c>
      <c r="AV59" s="191">
        <v>0.99175999999999997</v>
      </c>
      <c r="AW59" s="191">
        <v>0.99175999999999997</v>
      </c>
      <c r="AX59" s="190">
        <v>0.99277199999999999</v>
      </c>
      <c r="AY59" s="191">
        <v>0.99277199999999999</v>
      </c>
      <c r="AZ59" s="191">
        <v>0.99277199999999999</v>
      </c>
      <c r="BA59" s="191">
        <v>0.99277199999999999</v>
      </c>
      <c r="BB59" s="191">
        <v>0.99277199999999999</v>
      </c>
      <c r="BC59" s="190">
        <v>0.99580800000000003</v>
      </c>
      <c r="BD59" s="191">
        <v>0.99479600000000001</v>
      </c>
      <c r="BE59" s="191">
        <v>0.99479600000000001</v>
      </c>
      <c r="BF59" s="191">
        <v>0.99580800000000003</v>
      </c>
      <c r="BG59" s="191">
        <v>0.99580800000000003</v>
      </c>
      <c r="BH59" s="190">
        <v>0.99783200000000005</v>
      </c>
      <c r="BI59" s="191">
        <v>0.99682000000000004</v>
      </c>
      <c r="BJ59" s="191">
        <v>0.99682000000000004</v>
      </c>
      <c r="BK59" s="191">
        <v>0.99783200000000005</v>
      </c>
      <c r="BL59" s="193">
        <v>0.99783200000000005</v>
      </c>
    </row>
    <row r="60" spans="1:64" s="63" customFormat="1" ht="15.75" thickBot="1" x14ac:dyDescent="0.3">
      <c r="A60" s="121" t="s">
        <v>221</v>
      </c>
      <c r="B60" s="235" t="s">
        <v>162</v>
      </c>
      <c r="C60" s="95" t="s">
        <v>226</v>
      </c>
      <c r="D60" s="219" t="s">
        <v>224</v>
      </c>
      <c r="E60" s="190">
        <v>0.99783200000000005</v>
      </c>
      <c r="F60" s="191">
        <v>1.0018800000000001</v>
      </c>
      <c r="G60" s="191">
        <v>1.0018800000000001</v>
      </c>
      <c r="H60" s="191">
        <v>0.99783200000000005</v>
      </c>
      <c r="I60" s="192">
        <v>0.99783200000000005</v>
      </c>
      <c r="J60" s="190">
        <v>0.99985599999999997</v>
      </c>
      <c r="K60" s="191">
        <v>1.0039039999999999</v>
      </c>
      <c r="L60" s="191">
        <v>1.0039039999999999</v>
      </c>
      <c r="M60" s="191">
        <v>0.99985599999999997</v>
      </c>
      <c r="N60" s="193">
        <v>0.99985599999999997</v>
      </c>
      <c r="O60" s="190">
        <v>0.99884399999999995</v>
      </c>
      <c r="P60" s="247">
        <v>1.0018800000000001</v>
      </c>
      <c r="Q60" s="191">
        <v>1.0018800000000001</v>
      </c>
      <c r="R60" s="191">
        <v>0.99884399999999995</v>
      </c>
      <c r="S60" s="192">
        <v>0.99884399999999995</v>
      </c>
      <c r="T60" s="190">
        <v>1.0028919999999999</v>
      </c>
      <c r="U60" s="191">
        <v>1.0049159999999999</v>
      </c>
      <c r="V60" s="247">
        <v>1.0049159999999999</v>
      </c>
      <c r="W60" s="191">
        <v>1.0028919999999999</v>
      </c>
      <c r="X60" s="193">
        <v>1.0028919999999999</v>
      </c>
      <c r="Y60" s="190">
        <v>1.0039039999999999</v>
      </c>
      <c r="Z60" s="191">
        <v>1.0049159999999999</v>
      </c>
      <c r="AA60" s="191">
        <v>1.0049159999999999</v>
      </c>
      <c r="AB60" s="191">
        <v>1.0039039999999999</v>
      </c>
      <c r="AC60" s="191">
        <v>1.0039039999999999</v>
      </c>
      <c r="AD60" s="190">
        <v>1.0008680000000001</v>
      </c>
      <c r="AE60" s="191">
        <v>1.0028919999999999</v>
      </c>
      <c r="AF60" s="191">
        <v>1.0028919999999999</v>
      </c>
      <c r="AG60" s="191">
        <v>1.0008680000000001</v>
      </c>
      <c r="AH60" s="191">
        <v>1.0008680000000001</v>
      </c>
      <c r="AI60" s="190">
        <v>1.0028919999999999</v>
      </c>
      <c r="AJ60" s="191">
        <v>1.0028919999999999</v>
      </c>
      <c r="AK60" s="191">
        <v>1.0028919999999999</v>
      </c>
      <c r="AL60" s="191">
        <v>1.0028919999999999</v>
      </c>
      <c r="AM60" s="191">
        <v>1.0028919999999999</v>
      </c>
      <c r="AN60" s="190">
        <v>0.99682000000000004</v>
      </c>
      <c r="AO60" s="191">
        <v>0.99783200000000005</v>
      </c>
      <c r="AP60" s="191">
        <v>0.99783200000000005</v>
      </c>
      <c r="AQ60" s="191">
        <v>0.99682000000000004</v>
      </c>
      <c r="AR60" s="191">
        <v>0.99682000000000004</v>
      </c>
      <c r="AS60" s="190">
        <v>0.993784</v>
      </c>
      <c r="AT60" s="191">
        <v>0.99580800000000003</v>
      </c>
      <c r="AU60" s="191">
        <v>0.99580800000000003</v>
      </c>
      <c r="AV60" s="191">
        <v>0.993784</v>
      </c>
      <c r="AW60" s="191">
        <v>0.993784</v>
      </c>
      <c r="AX60" s="190">
        <v>0.99479600000000001</v>
      </c>
      <c r="AY60" s="191">
        <v>0.99783200000000005</v>
      </c>
      <c r="AZ60" s="191">
        <v>0.99783200000000005</v>
      </c>
      <c r="BA60" s="191">
        <v>0.99479600000000001</v>
      </c>
      <c r="BB60" s="191">
        <v>0.99479600000000001</v>
      </c>
      <c r="BC60" s="190">
        <v>0.99682000000000004</v>
      </c>
      <c r="BD60" s="191">
        <v>0.99783200000000005</v>
      </c>
      <c r="BE60" s="191">
        <v>0.99783200000000005</v>
      </c>
      <c r="BF60" s="191">
        <v>0.99682000000000004</v>
      </c>
      <c r="BG60" s="191">
        <v>0.99682000000000004</v>
      </c>
      <c r="BH60" s="190">
        <v>0.99783200000000005</v>
      </c>
      <c r="BI60" s="191">
        <v>0.99884399999999995</v>
      </c>
      <c r="BJ60" s="191">
        <v>0.99884399999999995</v>
      </c>
      <c r="BK60" s="191">
        <v>0.99783200000000005</v>
      </c>
      <c r="BL60" s="193">
        <v>0.99783200000000005</v>
      </c>
    </row>
    <row r="61" spans="1:64" s="63" customFormat="1" ht="15.75" thickBot="1" x14ac:dyDescent="0.3">
      <c r="A61" s="121" t="s">
        <v>222</v>
      </c>
      <c r="B61" s="235" t="s">
        <v>162</v>
      </c>
      <c r="C61" s="95" t="s">
        <v>227</v>
      </c>
      <c r="D61" s="219" t="s">
        <v>224</v>
      </c>
      <c r="E61" s="190">
        <v>0.99783200000000005</v>
      </c>
      <c r="F61" s="191">
        <v>1.0018800000000001</v>
      </c>
      <c r="G61" s="191">
        <v>1.0018800000000001</v>
      </c>
      <c r="H61" s="191">
        <v>0.99783200000000005</v>
      </c>
      <c r="I61" s="192">
        <v>0.99783200000000005</v>
      </c>
      <c r="J61" s="190">
        <v>0.99985599999999997</v>
      </c>
      <c r="K61" s="191">
        <v>1.0039039999999999</v>
      </c>
      <c r="L61" s="191">
        <v>1.0039039999999999</v>
      </c>
      <c r="M61" s="191">
        <v>0.99985599999999997</v>
      </c>
      <c r="N61" s="193">
        <v>0.99985599999999997</v>
      </c>
      <c r="O61" s="190">
        <v>0.99884399999999995</v>
      </c>
      <c r="P61" s="247">
        <v>1.0018800000000001</v>
      </c>
      <c r="Q61" s="191">
        <v>1.0018800000000001</v>
      </c>
      <c r="R61" s="191">
        <v>0.99884399999999995</v>
      </c>
      <c r="S61" s="192">
        <v>0.99884399999999995</v>
      </c>
      <c r="T61" s="190">
        <v>1.0028919999999999</v>
      </c>
      <c r="U61" s="191">
        <v>1.0049159999999999</v>
      </c>
      <c r="V61" s="247">
        <v>1.0049159999999999</v>
      </c>
      <c r="W61" s="191">
        <v>1.0028919999999999</v>
      </c>
      <c r="X61" s="193">
        <v>1.0028919999999999</v>
      </c>
      <c r="Y61" s="190">
        <v>1.0039039999999999</v>
      </c>
      <c r="Z61" s="191">
        <v>1.0049159999999999</v>
      </c>
      <c r="AA61" s="191">
        <v>1.0049159999999999</v>
      </c>
      <c r="AB61" s="191">
        <v>1.0039039999999999</v>
      </c>
      <c r="AC61" s="191">
        <v>1.0039039999999999</v>
      </c>
      <c r="AD61" s="190">
        <v>1.0008680000000001</v>
      </c>
      <c r="AE61" s="191">
        <v>1.0028919999999999</v>
      </c>
      <c r="AF61" s="191">
        <v>1.0028919999999999</v>
      </c>
      <c r="AG61" s="191">
        <v>1.0008680000000001</v>
      </c>
      <c r="AH61" s="191">
        <v>1.0008680000000001</v>
      </c>
      <c r="AI61" s="190">
        <v>1.0028919999999999</v>
      </c>
      <c r="AJ61" s="191">
        <v>1.0028919999999999</v>
      </c>
      <c r="AK61" s="191">
        <v>1.0028919999999999</v>
      </c>
      <c r="AL61" s="191">
        <v>1.0028919999999999</v>
      </c>
      <c r="AM61" s="191">
        <v>1.0028919999999999</v>
      </c>
      <c r="AN61" s="190">
        <v>0.99682000000000004</v>
      </c>
      <c r="AO61" s="191">
        <v>0.99783200000000005</v>
      </c>
      <c r="AP61" s="191">
        <v>0.99783200000000005</v>
      </c>
      <c r="AQ61" s="191">
        <v>0.99682000000000004</v>
      </c>
      <c r="AR61" s="191">
        <v>0.99682000000000004</v>
      </c>
      <c r="AS61" s="190">
        <v>0.993784</v>
      </c>
      <c r="AT61" s="191">
        <v>0.99580800000000003</v>
      </c>
      <c r="AU61" s="191">
        <v>0.99580800000000003</v>
      </c>
      <c r="AV61" s="191">
        <v>0.993784</v>
      </c>
      <c r="AW61" s="191">
        <v>0.993784</v>
      </c>
      <c r="AX61" s="190">
        <v>0.99479600000000001</v>
      </c>
      <c r="AY61" s="191">
        <v>0.99783200000000005</v>
      </c>
      <c r="AZ61" s="191">
        <v>0.99783200000000005</v>
      </c>
      <c r="BA61" s="191">
        <v>0.99479600000000001</v>
      </c>
      <c r="BB61" s="191">
        <v>0.99479600000000001</v>
      </c>
      <c r="BC61" s="190">
        <v>0.99682000000000004</v>
      </c>
      <c r="BD61" s="191">
        <v>0.99783200000000005</v>
      </c>
      <c r="BE61" s="191">
        <v>0.99783200000000005</v>
      </c>
      <c r="BF61" s="191">
        <v>0.99682000000000004</v>
      </c>
      <c r="BG61" s="191">
        <v>0.99682000000000004</v>
      </c>
      <c r="BH61" s="190">
        <v>0.99783200000000005</v>
      </c>
      <c r="BI61" s="191">
        <v>0.99884399999999995</v>
      </c>
      <c r="BJ61" s="191">
        <v>0.99884399999999995</v>
      </c>
      <c r="BK61" s="191">
        <v>0.99783200000000005</v>
      </c>
      <c r="BL61" s="193">
        <v>0.99783200000000005</v>
      </c>
    </row>
    <row r="62" spans="1:64" s="63" customFormat="1" ht="15.75" thickBot="1" x14ac:dyDescent="0.3">
      <c r="A62" s="80" t="s">
        <v>228</v>
      </c>
      <c r="B62" s="235" t="s">
        <v>162</v>
      </c>
      <c r="C62" s="95" t="s">
        <v>230</v>
      </c>
      <c r="D62" s="220" t="s">
        <v>233</v>
      </c>
      <c r="E62" s="190">
        <v>0.998</v>
      </c>
      <c r="F62" s="191">
        <v>1</v>
      </c>
      <c r="G62" s="191">
        <v>1</v>
      </c>
      <c r="H62" s="191">
        <v>0.998</v>
      </c>
      <c r="I62" s="192">
        <v>0.998</v>
      </c>
      <c r="J62" s="190">
        <v>1</v>
      </c>
      <c r="K62" s="191">
        <v>1.002</v>
      </c>
      <c r="L62" s="191">
        <v>1.002</v>
      </c>
      <c r="M62" s="191">
        <v>1</v>
      </c>
      <c r="N62" s="193">
        <v>1</v>
      </c>
      <c r="O62" s="190">
        <v>0.998</v>
      </c>
      <c r="P62" s="247">
        <v>0.999</v>
      </c>
      <c r="Q62" s="191">
        <v>0.999</v>
      </c>
      <c r="R62" s="191">
        <v>0.998</v>
      </c>
      <c r="S62" s="192">
        <v>0.998</v>
      </c>
      <c r="T62" s="190">
        <v>1.0029999999999999</v>
      </c>
      <c r="U62" s="191">
        <v>1.002</v>
      </c>
      <c r="V62" s="247">
        <v>1.002</v>
      </c>
      <c r="W62" s="191">
        <v>1.0029999999999999</v>
      </c>
      <c r="X62" s="193">
        <v>1.0029999999999999</v>
      </c>
      <c r="Y62" s="190">
        <v>1.0029999999999999</v>
      </c>
      <c r="Z62" s="191">
        <v>1.0029999999999999</v>
      </c>
      <c r="AA62" s="191">
        <v>1.0029999999999999</v>
      </c>
      <c r="AB62" s="191">
        <v>1.0029999999999999</v>
      </c>
      <c r="AC62" s="191">
        <v>1.0029999999999999</v>
      </c>
      <c r="AD62" s="190">
        <v>1.0009999999999999</v>
      </c>
      <c r="AE62" s="191">
        <v>1.0009999999999999</v>
      </c>
      <c r="AF62" s="191">
        <v>1.0009999999999999</v>
      </c>
      <c r="AG62" s="191">
        <v>1.0009999999999999</v>
      </c>
      <c r="AH62" s="191">
        <v>1.0009999999999999</v>
      </c>
      <c r="AI62" s="190">
        <v>1.0029999999999999</v>
      </c>
      <c r="AJ62" s="191">
        <v>1</v>
      </c>
      <c r="AK62" s="191">
        <v>1</v>
      </c>
      <c r="AL62" s="191">
        <v>1.0029999999999999</v>
      </c>
      <c r="AM62" s="191">
        <v>1.0029999999999999</v>
      </c>
      <c r="AN62" s="190">
        <v>0.998</v>
      </c>
      <c r="AO62" s="191">
        <v>0.996</v>
      </c>
      <c r="AP62" s="191">
        <v>0.996</v>
      </c>
      <c r="AQ62" s="191">
        <v>0.998</v>
      </c>
      <c r="AR62" s="191">
        <v>0.998</v>
      </c>
      <c r="AS62" s="190">
        <v>0.99299999999999999</v>
      </c>
      <c r="AT62" s="191">
        <v>0.99199999999999999</v>
      </c>
      <c r="AU62" s="191">
        <v>0.99199999999999999</v>
      </c>
      <c r="AV62" s="191">
        <v>0.99299999999999999</v>
      </c>
      <c r="AW62" s="191">
        <v>0.99299999999999999</v>
      </c>
      <c r="AX62" s="190">
        <v>0.995</v>
      </c>
      <c r="AY62" s="191">
        <v>0.99399999999999999</v>
      </c>
      <c r="AZ62" s="191">
        <v>0.99399999999999999</v>
      </c>
      <c r="BA62" s="191">
        <v>0.995</v>
      </c>
      <c r="BB62" s="191">
        <v>0.995</v>
      </c>
      <c r="BC62" s="190">
        <v>0.997</v>
      </c>
      <c r="BD62" s="191">
        <v>0.99399999999999999</v>
      </c>
      <c r="BE62" s="191">
        <v>0.99399999999999999</v>
      </c>
      <c r="BF62" s="191">
        <v>0.997</v>
      </c>
      <c r="BG62" s="191">
        <v>0.997</v>
      </c>
      <c r="BH62" s="190">
        <v>0.998</v>
      </c>
      <c r="BI62" s="191">
        <v>0.996</v>
      </c>
      <c r="BJ62" s="191">
        <v>0.996</v>
      </c>
      <c r="BK62" s="191">
        <v>0.998</v>
      </c>
      <c r="BL62" s="193">
        <v>0.998</v>
      </c>
    </row>
    <row r="63" spans="1:64" s="63" customFormat="1" ht="15.75" thickBot="1" x14ac:dyDescent="0.3">
      <c r="A63" s="80" t="s">
        <v>229</v>
      </c>
      <c r="B63" s="235" t="s">
        <v>162</v>
      </c>
      <c r="C63" s="95" t="s">
        <v>231</v>
      </c>
      <c r="D63" s="220" t="s">
        <v>232</v>
      </c>
      <c r="E63" s="190">
        <v>0.99682000000000004</v>
      </c>
      <c r="F63" s="191">
        <v>1.0018800000000001</v>
      </c>
      <c r="G63" s="191">
        <v>1.0018800000000001</v>
      </c>
      <c r="H63" s="191">
        <v>0.99682000000000004</v>
      </c>
      <c r="I63" s="192">
        <v>0.99682000000000004</v>
      </c>
      <c r="J63" s="190">
        <v>0.99985599999999997</v>
      </c>
      <c r="K63" s="191">
        <v>1.0039039999999999</v>
      </c>
      <c r="L63" s="191">
        <v>1.0039039999999999</v>
      </c>
      <c r="M63" s="191">
        <v>0.99985599999999997</v>
      </c>
      <c r="N63" s="193">
        <v>0.99985599999999997</v>
      </c>
      <c r="O63" s="190">
        <v>0.99884399999999995</v>
      </c>
      <c r="P63" s="247">
        <v>1.0018800000000001</v>
      </c>
      <c r="Q63" s="191">
        <v>1.0018800000000001</v>
      </c>
      <c r="R63" s="191">
        <v>0.99884399999999995</v>
      </c>
      <c r="S63" s="192">
        <v>0.99884399999999995</v>
      </c>
      <c r="T63" s="190">
        <v>1.0028919999999999</v>
      </c>
      <c r="U63" s="191">
        <v>1.0049159999999999</v>
      </c>
      <c r="V63" s="247">
        <v>1.0049159999999999</v>
      </c>
      <c r="W63" s="191">
        <v>1.0028919999999999</v>
      </c>
      <c r="X63" s="193">
        <v>1.0028919999999999</v>
      </c>
      <c r="Y63" s="190">
        <v>1.0028919999999999</v>
      </c>
      <c r="Z63" s="191">
        <v>1.0049159999999999</v>
      </c>
      <c r="AA63" s="191">
        <v>1.0049159999999999</v>
      </c>
      <c r="AB63" s="191">
        <v>1.0028919999999999</v>
      </c>
      <c r="AC63" s="191">
        <v>1.0028919999999999</v>
      </c>
      <c r="AD63" s="190">
        <v>1.0008680000000001</v>
      </c>
      <c r="AE63" s="191">
        <v>1.0028919999999999</v>
      </c>
      <c r="AF63" s="191">
        <v>1.0028919999999999</v>
      </c>
      <c r="AG63" s="191">
        <v>1.0008680000000001</v>
      </c>
      <c r="AH63" s="191">
        <v>1.0008680000000001</v>
      </c>
      <c r="AI63" s="190">
        <v>1.0018800000000001</v>
      </c>
      <c r="AJ63" s="191">
        <v>1.0028919999999999</v>
      </c>
      <c r="AK63" s="191">
        <v>1.0028919999999999</v>
      </c>
      <c r="AL63" s="191">
        <v>1.0018800000000001</v>
      </c>
      <c r="AM63" s="191">
        <v>1.0018800000000001</v>
      </c>
      <c r="AN63" s="190">
        <v>0.99682000000000004</v>
      </c>
      <c r="AO63" s="191">
        <v>0.99783200000000005</v>
      </c>
      <c r="AP63" s="191">
        <v>0.99783200000000005</v>
      </c>
      <c r="AQ63" s="191">
        <v>0.99682000000000004</v>
      </c>
      <c r="AR63" s="191">
        <v>0.99682000000000004</v>
      </c>
      <c r="AS63" s="190">
        <v>0.993784</v>
      </c>
      <c r="AT63" s="191">
        <v>0.99479600000000001</v>
      </c>
      <c r="AU63" s="191">
        <v>0.99479600000000001</v>
      </c>
      <c r="AV63" s="191">
        <v>0.993784</v>
      </c>
      <c r="AW63" s="191">
        <v>0.993784</v>
      </c>
      <c r="AX63" s="190">
        <v>0.993784</v>
      </c>
      <c r="AY63" s="191">
        <v>0.99682000000000004</v>
      </c>
      <c r="AZ63" s="191">
        <v>0.99682000000000004</v>
      </c>
      <c r="BA63" s="191">
        <v>0.993784</v>
      </c>
      <c r="BB63" s="191">
        <v>0.993784</v>
      </c>
      <c r="BC63" s="190">
        <v>0.99580800000000003</v>
      </c>
      <c r="BD63" s="191">
        <v>0.99783200000000005</v>
      </c>
      <c r="BE63" s="191">
        <v>0.99783200000000005</v>
      </c>
      <c r="BF63" s="191">
        <v>0.99580800000000003</v>
      </c>
      <c r="BG63" s="191">
        <v>0.99580800000000003</v>
      </c>
      <c r="BH63" s="190">
        <v>0.99783200000000005</v>
      </c>
      <c r="BI63" s="191">
        <v>0.99884399999999995</v>
      </c>
      <c r="BJ63" s="191">
        <v>0.99884399999999995</v>
      </c>
      <c r="BK63" s="191">
        <v>0.99783200000000005</v>
      </c>
      <c r="BL63" s="193">
        <v>0.99783200000000005</v>
      </c>
    </row>
    <row r="64" spans="1:64" s="63" customFormat="1" ht="15.75" thickBot="1" x14ac:dyDescent="0.3">
      <c r="A64" s="141" t="s">
        <v>240</v>
      </c>
      <c r="B64" s="235" t="s">
        <v>162</v>
      </c>
      <c r="C64" s="95" t="s">
        <v>241</v>
      </c>
      <c r="D64" s="221" t="s">
        <v>232</v>
      </c>
      <c r="E64" s="190">
        <v>0.99682000000000004</v>
      </c>
      <c r="F64" s="191">
        <v>1.0018800000000001</v>
      </c>
      <c r="G64" s="191">
        <v>1.0018800000000001</v>
      </c>
      <c r="H64" s="191">
        <v>0.99682000000000004</v>
      </c>
      <c r="I64" s="192">
        <v>0.99682000000000004</v>
      </c>
      <c r="J64" s="190">
        <v>0.99985599999999997</v>
      </c>
      <c r="K64" s="191">
        <v>1.0039039999999999</v>
      </c>
      <c r="L64" s="191">
        <v>1.0039039999999999</v>
      </c>
      <c r="M64" s="191">
        <v>0.99985599999999997</v>
      </c>
      <c r="N64" s="193">
        <v>0.99985599999999997</v>
      </c>
      <c r="O64" s="190">
        <v>0.99884399999999995</v>
      </c>
      <c r="P64" s="247">
        <v>1.0018800000000001</v>
      </c>
      <c r="Q64" s="191">
        <v>1.0018800000000001</v>
      </c>
      <c r="R64" s="191">
        <v>0.99884399999999995</v>
      </c>
      <c r="S64" s="192">
        <v>0.99884399999999995</v>
      </c>
      <c r="T64" s="190">
        <v>1.0028919999999999</v>
      </c>
      <c r="U64" s="191">
        <v>1.0049159999999999</v>
      </c>
      <c r="V64" s="247">
        <v>1.0049159999999999</v>
      </c>
      <c r="W64" s="191">
        <v>1.0028919999999999</v>
      </c>
      <c r="X64" s="193">
        <v>1.0028919999999999</v>
      </c>
      <c r="Y64" s="190">
        <v>1.0028919999999999</v>
      </c>
      <c r="Z64" s="191">
        <v>1.0049159999999999</v>
      </c>
      <c r="AA64" s="191">
        <v>1.0049159999999999</v>
      </c>
      <c r="AB64" s="191">
        <v>1.0028919999999999</v>
      </c>
      <c r="AC64" s="191">
        <v>1.0028919999999999</v>
      </c>
      <c r="AD64" s="190">
        <v>1.0008680000000001</v>
      </c>
      <c r="AE64" s="191">
        <v>1.0028919999999999</v>
      </c>
      <c r="AF64" s="191">
        <v>1.0028919999999999</v>
      </c>
      <c r="AG64" s="191">
        <v>1.0008680000000001</v>
      </c>
      <c r="AH64" s="191">
        <v>1.0008680000000001</v>
      </c>
      <c r="AI64" s="190">
        <v>1.0018800000000001</v>
      </c>
      <c r="AJ64" s="191">
        <v>1.0028919999999999</v>
      </c>
      <c r="AK64" s="191">
        <v>1.0028919999999999</v>
      </c>
      <c r="AL64" s="191">
        <v>1.0018800000000001</v>
      </c>
      <c r="AM64" s="191">
        <v>1.0018800000000001</v>
      </c>
      <c r="AN64" s="190">
        <v>0.99682000000000004</v>
      </c>
      <c r="AO64" s="191">
        <v>0.99783200000000005</v>
      </c>
      <c r="AP64" s="191">
        <v>0.99783200000000005</v>
      </c>
      <c r="AQ64" s="191">
        <v>0.99682000000000004</v>
      </c>
      <c r="AR64" s="191">
        <v>0.99682000000000004</v>
      </c>
      <c r="AS64" s="190">
        <v>0.993784</v>
      </c>
      <c r="AT64" s="191">
        <v>0.99479600000000001</v>
      </c>
      <c r="AU64" s="191">
        <v>0.99479600000000001</v>
      </c>
      <c r="AV64" s="191">
        <v>0.993784</v>
      </c>
      <c r="AW64" s="191">
        <v>0.993784</v>
      </c>
      <c r="AX64" s="190">
        <v>0.993784</v>
      </c>
      <c r="AY64" s="191">
        <v>0.99682000000000004</v>
      </c>
      <c r="AZ64" s="191">
        <v>0.99682000000000004</v>
      </c>
      <c r="BA64" s="191">
        <v>0.993784</v>
      </c>
      <c r="BB64" s="191">
        <v>0.993784</v>
      </c>
      <c r="BC64" s="190">
        <v>0.99580800000000003</v>
      </c>
      <c r="BD64" s="191">
        <v>0.99783200000000005</v>
      </c>
      <c r="BE64" s="191">
        <v>0.99783200000000005</v>
      </c>
      <c r="BF64" s="191">
        <v>0.99580800000000003</v>
      </c>
      <c r="BG64" s="191">
        <v>0.99580800000000003</v>
      </c>
      <c r="BH64" s="190">
        <v>0.99783200000000005</v>
      </c>
      <c r="BI64" s="191">
        <v>0.99884399999999995</v>
      </c>
      <c r="BJ64" s="191">
        <v>0.99884399999999995</v>
      </c>
      <c r="BK64" s="191">
        <v>0.99783200000000005</v>
      </c>
      <c r="BL64" s="193">
        <v>0.99783200000000005</v>
      </c>
    </row>
    <row r="65" spans="1:64" s="63" customFormat="1" ht="15.75" thickBot="1" x14ac:dyDescent="0.3">
      <c r="A65" s="141" t="s">
        <v>239</v>
      </c>
      <c r="B65" s="235" t="s">
        <v>162</v>
      </c>
      <c r="C65" s="95" t="s">
        <v>242</v>
      </c>
      <c r="D65" s="222" t="s">
        <v>224</v>
      </c>
      <c r="E65" s="190">
        <v>0.99783200000000005</v>
      </c>
      <c r="F65" s="191">
        <v>1.0018800000000001</v>
      </c>
      <c r="G65" s="191">
        <v>1.0018800000000001</v>
      </c>
      <c r="H65" s="191">
        <v>0.99783200000000005</v>
      </c>
      <c r="I65" s="192">
        <v>0.99783200000000005</v>
      </c>
      <c r="J65" s="190">
        <v>0.99985599999999997</v>
      </c>
      <c r="K65" s="191">
        <v>1.0039039999999999</v>
      </c>
      <c r="L65" s="191">
        <v>1.0039039999999999</v>
      </c>
      <c r="M65" s="191">
        <v>0.99985599999999997</v>
      </c>
      <c r="N65" s="193">
        <v>0.99985599999999997</v>
      </c>
      <c r="O65" s="190">
        <v>0.99884399999999995</v>
      </c>
      <c r="P65" s="247">
        <v>1.0018800000000001</v>
      </c>
      <c r="Q65" s="191">
        <v>1.0018800000000001</v>
      </c>
      <c r="R65" s="191">
        <v>0.99884399999999995</v>
      </c>
      <c r="S65" s="192">
        <v>0.99884399999999995</v>
      </c>
      <c r="T65" s="190">
        <v>1.0028919999999999</v>
      </c>
      <c r="U65" s="191">
        <v>1.0049159999999999</v>
      </c>
      <c r="V65" s="247">
        <v>1.0049159999999999</v>
      </c>
      <c r="W65" s="191">
        <v>1.0028919999999999</v>
      </c>
      <c r="X65" s="193">
        <v>1.0028919999999999</v>
      </c>
      <c r="Y65" s="190">
        <v>1.0039039999999999</v>
      </c>
      <c r="Z65" s="191">
        <v>1.0049159999999999</v>
      </c>
      <c r="AA65" s="191">
        <v>1.0049159999999999</v>
      </c>
      <c r="AB65" s="191">
        <v>1.0039039999999999</v>
      </c>
      <c r="AC65" s="191">
        <v>1.0039039999999999</v>
      </c>
      <c r="AD65" s="190">
        <v>1.0008680000000001</v>
      </c>
      <c r="AE65" s="191">
        <v>1.0028919999999999</v>
      </c>
      <c r="AF65" s="191">
        <v>1.0028919999999999</v>
      </c>
      <c r="AG65" s="191">
        <v>1.0008680000000001</v>
      </c>
      <c r="AH65" s="191">
        <v>1.0008680000000001</v>
      </c>
      <c r="AI65" s="190">
        <v>1.0028919999999999</v>
      </c>
      <c r="AJ65" s="191">
        <v>1.0028919999999999</v>
      </c>
      <c r="AK65" s="191">
        <v>1.0028919999999999</v>
      </c>
      <c r="AL65" s="191">
        <v>1.0028919999999999</v>
      </c>
      <c r="AM65" s="191">
        <v>1.0028919999999999</v>
      </c>
      <c r="AN65" s="190">
        <v>0.99682000000000004</v>
      </c>
      <c r="AO65" s="191">
        <v>0.99783200000000005</v>
      </c>
      <c r="AP65" s="191">
        <v>0.99783200000000005</v>
      </c>
      <c r="AQ65" s="191">
        <v>0.99682000000000004</v>
      </c>
      <c r="AR65" s="191">
        <v>0.99682000000000004</v>
      </c>
      <c r="AS65" s="190">
        <v>0.993784</v>
      </c>
      <c r="AT65" s="191">
        <v>0.99580800000000003</v>
      </c>
      <c r="AU65" s="191">
        <v>0.99580800000000003</v>
      </c>
      <c r="AV65" s="191">
        <v>0.993784</v>
      </c>
      <c r="AW65" s="191">
        <v>0.993784</v>
      </c>
      <c r="AX65" s="190">
        <v>0.99479600000000001</v>
      </c>
      <c r="AY65" s="191">
        <v>0.99783200000000005</v>
      </c>
      <c r="AZ65" s="191">
        <v>0.99783200000000005</v>
      </c>
      <c r="BA65" s="191">
        <v>0.99479600000000001</v>
      </c>
      <c r="BB65" s="191">
        <v>0.99479600000000001</v>
      </c>
      <c r="BC65" s="190">
        <v>0.99682000000000004</v>
      </c>
      <c r="BD65" s="191">
        <v>0.99783200000000005</v>
      </c>
      <c r="BE65" s="191">
        <v>0.99783200000000005</v>
      </c>
      <c r="BF65" s="191">
        <v>0.99682000000000004</v>
      </c>
      <c r="BG65" s="191">
        <v>0.99682000000000004</v>
      </c>
      <c r="BH65" s="190">
        <v>0.99783200000000005</v>
      </c>
      <c r="BI65" s="191">
        <v>0.99884399999999995</v>
      </c>
      <c r="BJ65" s="191">
        <v>0.99884399999999995</v>
      </c>
      <c r="BK65" s="191">
        <v>0.99783200000000005</v>
      </c>
      <c r="BL65" s="193">
        <v>0.99783200000000005</v>
      </c>
    </row>
    <row r="66" spans="1:64" s="63" customFormat="1" ht="15.75" thickBot="1" x14ac:dyDescent="0.3">
      <c r="A66" s="159" t="s">
        <v>243</v>
      </c>
      <c r="B66" s="235" t="s">
        <v>162</v>
      </c>
      <c r="C66" s="230" t="s">
        <v>280</v>
      </c>
      <c r="D66" s="222" t="s">
        <v>224</v>
      </c>
      <c r="E66" s="190">
        <v>0.99783200000000005</v>
      </c>
      <c r="F66" s="191">
        <v>1.0018800000000001</v>
      </c>
      <c r="G66" s="191">
        <v>1.0018800000000001</v>
      </c>
      <c r="H66" s="191">
        <v>0.99783200000000005</v>
      </c>
      <c r="I66" s="192">
        <v>0.99783200000000005</v>
      </c>
      <c r="J66" s="190">
        <v>0.99985599999999997</v>
      </c>
      <c r="K66" s="191">
        <v>1.0039039999999999</v>
      </c>
      <c r="L66" s="191">
        <v>1.0039039999999999</v>
      </c>
      <c r="M66" s="191">
        <v>0.99985599999999997</v>
      </c>
      <c r="N66" s="193">
        <v>0.99985599999999997</v>
      </c>
      <c r="O66" s="190">
        <v>0.99884399999999995</v>
      </c>
      <c r="P66" s="247">
        <v>1.0018800000000001</v>
      </c>
      <c r="Q66" s="191">
        <v>1.0018800000000001</v>
      </c>
      <c r="R66" s="191">
        <v>0.99884399999999995</v>
      </c>
      <c r="S66" s="192">
        <v>0.99884399999999995</v>
      </c>
      <c r="T66" s="190">
        <v>1.0028919999999999</v>
      </c>
      <c r="U66" s="191">
        <v>1.0049159999999999</v>
      </c>
      <c r="V66" s="247">
        <v>1.0049159999999999</v>
      </c>
      <c r="W66" s="191">
        <v>1.0028919999999999</v>
      </c>
      <c r="X66" s="193">
        <v>1.0028919999999999</v>
      </c>
      <c r="Y66" s="190">
        <v>1.0039039999999999</v>
      </c>
      <c r="Z66" s="191">
        <v>1.0049159999999999</v>
      </c>
      <c r="AA66" s="191">
        <v>1.0049159999999999</v>
      </c>
      <c r="AB66" s="191">
        <v>1.0039039999999999</v>
      </c>
      <c r="AC66" s="191">
        <v>1.0039039999999999</v>
      </c>
      <c r="AD66" s="190">
        <v>1.0008680000000001</v>
      </c>
      <c r="AE66" s="191">
        <v>1.0028919999999999</v>
      </c>
      <c r="AF66" s="191">
        <v>1.0028919999999999</v>
      </c>
      <c r="AG66" s="191">
        <v>1.0008680000000001</v>
      </c>
      <c r="AH66" s="191">
        <v>1.0008680000000001</v>
      </c>
      <c r="AI66" s="190">
        <v>1.0028919999999999</v>
      </c>
      <c r="AJ66" s="191">
        <v>1.0028919999999999</v>
      </c>
      <c r="AK66" s="191">
        <v>1.0028919999999999</v>
      </c>
      <c r="AL66" s="191">
        <v>1.0028919999999999</v>
      </c>
      <c r="AM66" s="191">
        <v>1.0028919999999999</v>
      </c>
      <c r="AN66" s="190">
        <v>0.99682000000000004</v>
      </c>
      <c r="AO66" s="191">
        <v>0.99783200000000005</v>
      </c>
      <c r="AP66" s="191">
        <v>0.99783200000000005</v>
      </c>
      <c r="AQ66" s="191">
        <v>0.99682000000000004</v>
      </c>
      <c r="AR66" s="191">
        <v>0.99682000000000004</v>
      </c>
      <c r="AS66" s="190">
        <v>0.993784</v>
      </c>
      <c r="AT66" s="191">
        <v>0.99580800000000003</v>
      </c>
      <c r="AU66" s="191">
        <v>0.99580800000000003</v>
      </c>
      <c r="AV66" s="191">
        <v>0.993784</v>
      </c>
      <c r="AW66" s="191">
        <v>0.993784</v>
      </c>
      <c r="AX66" s="190">
        <v>0.99479600000000001</v>
      </c>
      <c r="AY66" s="191">
        <v>0.99783200000000005</v>
      </c>
      <c r="AZ66" s="191">
        <v>0.99783200000000005</v>
      </c>
      <c r="BA66" s="191">
        <v>0.99479600000000001</v>
      </c>
      <c r="BB66" s="191">
        <v>0.99479600000000001</v>
      </c>
      <c r="BC66" s="190">
        <v>0.99682000000000004</v>
      </c>
      <c r="BD66" s="191">
        <v>0.99783200000000005</v>
      </c>
      <c r="BE66" s="191">
        <v>0.99783200000000005</v>
      </c>
      <c r="BF66" s="191">
        <v>0.99682000000000004</v>
      </c>
      <c r="BG66" s="191">
        <v>0.99682000000000004</v>
      </c>
      <c r="BH66" s="190">
        <v>0.99783200000000005</v>
      </c>
      <c r="BI66" s="191">
        <v>0.99884399999999995</v>
      </c>
      <c r="BJ66" s="191">
        <v>0.99884399999999995</v>
      </c>
      <c r="BK66" s="191">
        <v>0.99783200000000005</v>
      </c>
      <c r="BL66" s="193">
        <v>0.99783200000000005</v>
      </c>
    </row>
    <row r="67" spans="1:64" s="63" customFormat="1" ht="15.75" thickBot="1" x14ac:dyDescent="0.3">
      <c r="A67" s="116" t="s">
        <v>246</v>
      </c>
      <c r="B67" s="235" t="s">
        <v>162</v>
      </c>
      <c r="C67" s="230" t="s">
        <v>279</v>
      </c>
      <c r="D67" s="221" t="s">
        <v>232</v>
      </c>
      <c r="E67" s="190">
        <v>0.99682000000000004</v>
      </c>
      <c r="F67" s="191">
        <v>1.0018800000000001</v>
      </c>
      <c r="G67" s="191">
        <v>1.0018800000000001</v>
      </c>
      <c r="H67" s="191">
        <v>0.99682000000000004</v>
      </c>
      <c r="I67" s="192">
        <v>0.99682000000000004</v>
      </c>
      <c r="J67" s="190">
        <v>0.99985599999999997</v>
      </c>
      <c r="K67" s="191">
        <v>1.0039039999999999</v>
      </c>
      <c r="L67" s="191">
        <v>1.0039039999999999</v>
      </c>
      <c r="M67" s="191">
        <v>0.99985599999999997</v>
      </c>
      <c r="N67" s="193">
        <v>0.99985599999999997</v>
      </c>
      <c r="O67" s="190">
        <v>0.99884399999999995</v>
      </c>
      <c r="P67" s="247">
        <v>1.0018800000000001</v>
      </c>
      <c r="Q67" s="191">
        <v>1.0018800000000001</v>
      </c>
      <c r="R67" s="191">
        <v>0.99884399999999995</v>
      </c>
      <c r="S67" s="192">
        <v>0.99884399999999995</v>
      </c>
      <c r="T67" s="190">
        <v>1.0028919999999999</v>
      </c>
      <c r="U67" s="191">
        <v>1.0049159999999999</v>
      </c>
      <c r="V67" s="247">
        <v>1.0049159999999999</v>
      </c>
      <c r="W67" s="191">
        <v>1.0028919999999999</v>
      </c>
      <c r="X67" s="193">
        <v>1.0028919999999999</v>
      </c>
      <c r="Y67" s="190">
        <v>1.0028919999999999</v>
      </c>
      <c r="Z67" s="191">
        <v>1.0049159999999999</v>
      </c>
      <c r="AA67" s="191">
        <v>1.0049159999999999</v>
      </c>
      <c r="AB67" s="191">
        <v>1.0028919999999999</v>
      </c>
      <c r="AC67" s="191">
        <v>1.0028919999999999</v>
      </c>
      <c r="AD67" s="190">
        <v>1.0008680000000001</v>
      </c>
      <c r="AE67" s="191">
        <v>1.0028919999999999</v>
      </c>
      <c r="AF67" s="191">
        <v>1.0028919999999999</v>
      </c>
      <c r="AG67" s="191">
        <v>1.0008680000000001</v>
      </c>
      <c r="AH67" s="191">
        <v>1.0008680000000001</v>
      </c>
      <c r="AI67" s="190">
        <v>1.0018800000000001</v>
      </c>
      <c r="AJ67" s="191">
        <v>1.0028919999999999</v>
      </c>
      <c r="AK67" s="191">
        <v>1.0028919999999999</v>
      </c>
      <c r="AL67" s="191">
        <v>1.0018800000000001</v>
      </c>
      <c r="AM67" s="191">
        <v>1.0018800000000001</v>
      </c>
      <c r="AN67" s="190">
        <v>0.99682000000000004</v>
      </c>
      <c r="AO67" s="191">
        <v>0.99783200000000005</v>
      </c>
      <c r="AP67" s="191">
        <v>0.99783200000000005</v>
      </c>
      <c r="AQ67" s="191">
        <v>0.99682000000000004</v>
      </c>
      <c r="AR67" s="191">
        <v>0.99682000000000004</v>
      </c>
      <c r="AS67" s="190">
        <v>0.993784</v>
      </c>
      <c r="AT67" s="191">
        <v>0.99479600000000001</v>
      </c>
      <c r="AU67" s="191">
        <v>0.99479600000000001</v>
      </c>
      <c r="AV67" s="191">
        <v>0.993784</v>
      </c>
      <c r="AW67" s="191">
        <v>0.993784</v>
      </c>
      <c r="AX67" s="190">
        <v>0.993784</v>
      </c>
      <c r="AY67" s="191">
        <v>0.99682000000000004</v>
      </c>
      <c r="AZ67" s="191">
        <v>0.99682000000000004</v>
      </c>
      <c r="BA67" s="191">
        <v>0.993784</v>
      </c>
      <c r="BB67" s="191">
        <v>0.993784</v>
      </c>
      <c r="BC67" s="190">
        <v>0.99580800000000003</v>
      </c>
      <c r="BD67" s="191">
        <v>0.99783200000000005</v>
      </c>
      <c r="BE67" s="191">
        <v>0.99783200000000005</v>
      </c>
      <c r="BF67" s="191">
        <v>0.99580800000000003</v>
      </c>
      <c r="BG67" s="191">
        <v>0.99580800000000003</v>
      </c>
      <c r="BH67" s="190">
        <v>0.99783200000000005</v>
      </c>
      <c r="BI67" s="191">
        <v>0.99884399999999995</v>
      </c>
      <c r="BJ67" s="191">
        <v>0.99884399999999995</v>
      </c>
      <c r="BK67" s="191">
        <v>0.99783200000000005</v>
      </c>
      <c r="BL67" s="193">
        <v>0.99783200000000005</v>
      </c>
    </row>
    <row r="68" spans="1:64" s="63" customFormat="1" ht="15.75" thickBot="1" x14ac:dyDescent="0.3">
      <c r="A68" s="94" t="s">
        <v>248</v>
      </c>
      <c r="B68" s="235" t="s">
        <v>162</v>
      </c>
      <c r="C68" s="94" t="s">
        <v>249</v>
      </c>
      <c r="D68" s="222" t="s">
        <v>223</v>
      </c>
      <c r="E68" s="190">
        <v>0.99479600000000001</v>
      </c>
      <c r="F68" s="191">
        <v>0.99884399999999995</v>
      </c>
      <c r="G68" s="191">
        <v>0.99884399999999995</v>
      </c>
      <c r="H68" s="191">
        <v>0.99479600000000001</v>
      </c>
      <c r="I68" s="192">
        <v>0.99479600000000001</v>
      </c>
      <c r="J68" s="190">
        <v>0.99783200000000005</v>
      </c>
      <c r="K68" s="191">
        <v>1.0018800000000001</v>
      </c>
      <c r="L68" s="191">
        <v>1.0018800000000001</v>
      </c>
      <c r="M68" s="191">
        <v>0.99783200000000005</v>
      </c>
      <c r="N68" s="193">
        <v>0.99783200000000005</v>
      </c>
      <c r="O68" s="190">
        <v>0.99682000000000004</v>
      </c>
      <c r="P68" s="247">
        <v>0.99985599999999997</v>
      </c>
      <c r="Q68" s="191">
        <v>0.99985599999999997</v>
      </c>
      <c r="R68" s="191">
        <v>0.99682000000000004</v>
      </c>
      <c r="S68" s="192">
        <v>0.99682000000000004</v>
      </c>
      <c r="T68" s="190">
        <v>1.0008680000000001</v>
      </c>
      <c r="U68" s="191">
        <v>1.0039039999999999</v>
      </c>
      <c r="V68" s="247">
        <v>1.0039039999999999</v>
      </c>
      <c r="W68" s="191">
        <v>1.0008680000000001</v>
      </c>
      <c r="X68" s="193">
        <v>1.0008680000000001</v>
      </c>
      <c r="Y68" s="190">
        <v>1.0018800000000001</v>
      </c>
      <c r="Z68" s="191">
        <v>1.0028919999999999</v>
      </c>
      <c r="AA68" s="191">
        <v>1.0028919999999999</v>
      </c>
      <c r="AB68" s="191">
        <v>1.0018800000000001</v>
      </c>
      <c r="AC68" s="191">
        <v>1.0018800000000001</v>
      </c>
      <c r="AD68" s="190">
        <v>0.99884399999999995</v>
      </c>
      <c r="AE68" s="191">
        <v>0.99985599999999997</v>
      </c>
      <c r="AF68" s="191">
        <v>0.99985599999999997</v>
      </c>
      <c r="AG68" s="191">
        <v>0.99884399999999995</v>
      </c>
      <c r="AH68" s="191">
        <v>0.99884399999999995</v>
      </c>
      <c r="AI68" s="190">
        <v>1.0018800000000001</v>
      </c>
      <c r="AJ68" s="191">
        <v>0.99884399999999995</v>
      </c>
      <c r="AK68" s="191">
        <v>0.99884399999999995</v>
      </c>
      <c r="AL68" s="191">
        <v>1.0018800000000001</v>
      </c>
      <c r="AM68" s="191">
        <v>1.0018800000000001</v>
      </c>
      <c r="AN68" s="190">
        <v>0.99479600000000001</v>
      </c>
      <c r="AO68" s="191">
        <v>0.993784</v>
      </c>
      <c r="AP68" s="191">
        <v>0.993784</v>
      </c>
      <c r="AQ68" s="191">
        <v>0.99479600000000001</v>
      </c>
      <c r="AR68" s="191">
        <v>0.99479600000000001</v>
      </c>
      <c r="AS68" s="190">
        <v>0.99175999999999997</v>
      </c>
      <c r="AT68" s="191">
        <v>0.98973599999999995</v>
      </c>
      <c r="AU68" s="191">
        <v>0.98973599999999995</v>
      </c>
      <c r="AV68" s="191">
        <v>0.99175999999999997</v>
      </c>
      <c r="AW68" s="191">
        <v>0.99175999999999997</v>
      </c>
      <c r="AX68" s="190">
        <v>0.99277199999999999</v>
      </c>
      <c r="AY68" s="191">
        <v>0.99277199999999999</v>
      </c>
      <c r="AZ68" s="191">
        <v>0.99277199999999999</v>
      </c>
      <c r="BA68" s="191">
        <v>0.99277199999999999</v>
      </c>
      <c r="BB68" s="191">
        <v>0.99277199999999999</v>
      </c>
      <c r="BC68" s="190">
        <v>0.99580800000000003</v>
      </c>
      <c r="BD68" s="191">
        <v>0.99479600000000001</v>
      </c>
      <c r="BE68" s="191">
        <v>0.99479600000000001</v>
      </c>
      <c r="BF68" s="191">
        <v>0.99580800000000003</v>
      </c>
      <c r="BG68" s="191">
        <v>0.99580800000000003</v>
      </c>
      <c r="BH68" s="190">
        <v>0.99783200000000005</v>
      </c>
      <c r="BI68" s="191">
        <v>0.99682000000000004</v>
      </c>
      <c r="BJ68" s="191">
        <v>0.99682000000000004</v>
      </c>
      <c r="BK68" s="191">
        <v>0.99783200000000005</v>
      </c>
      <c r="BL68" s="193">
        <v>0.99783200000000005</v>
      </c>
    </row>
    <row r="69" spans="1:64" s="63" customFormat="1" ht="15.75" thickBot="1" x14ac:dyDescent="0.3">
      <c r="A69" s="115" t="s">
        <v>250</v>
      </c>
      <c r="B69" s="235" t="s">
        <v>162</v>
      </c>
      <c r="C69" s="115" t="s">
        <v>251</v>
      </c>
      <c r="D69" s="222" t="s">
        <v>224</v>
      </c>
      <c r="E69" s="190">
        <v>0.99783200000000005</v>
      </c>
      <c r="F69" s="191">
        <v>1.0018800000000001</v>
      </c>
      <c r="G69" s="191">
        <v>1.0018800000000001</v>
      </c>
      <c r="H69" s="191">
        <v>0.99783200000000005</v>
      </c>
      <c r="I69" s="192">
        <v>0.99783200000000005</v>
      </c>
      <c r="J69" s="190">
        <v>0.99985599999999997</v>
      </c>
      <c r="K69" s="191">
        <v>1.0039039999999999</v>
      </c>
      <c r="L69" s="191">
        <v>1.0039039999999999</v>
      </c>
      <c r="M69" s="191">
        <v>0.99985599999999997</v>
      </c>
      <c r="N69" s="193">
        <v>0.99985599999999997</v>
      </c>
      <c r="O69" s="190">
        <v>0.99884399999999995</v>
      </c>
      <c r="P69" s="247">
        <v>1.0018800000000001</v>
      </c>
      <c r="Q69" s="191">
        <v>1.0018800000000001</v>
      </c>
      <c r="R69" s="191">
        <v>0.99884399999999995</v>
      </c>
      <c r="S69" s="192">
        <v>0.99884399999999995</v>
      </c>
      <c r="T69" s="190">
        <v>1.0028919999999999</v>
      </c>
      <c r="U69" s="191">
        <v>1.0049159999999999</v>
      </c>
      <c r="V69" s="247">
        <v>1.0049159999999999</v>
      </c>
      <c r="W69" s="191">
        <v>1.0028919999999999</v>
      </c>
      <c r="X69" s="193">
        <v>1.0028919999999999</v>
      </c>
      <c r="Y69" s="190">
        <v>1.0039039999999999</v>
      </c>
      <c r="Z69" s="191">
        <v>1.0049159999999999</v>
      </c>
      <c r="AA69" s="191">
        <v>1.0049159999999999</v>
      </c>
      <c r="AB69" s="191">
        <v>1.0039039999999999</v>
      </c>
      <c r="AC69" s="191">
        <v>1.0039039999999999</v>
      </c>
      <c r="AD69" s="190">
        <v>1.0008680000000001</v>
      </c>
      <c r="AE69" s="191">
        <v>1.0028919999999999</v>
      </c>
      <c r="AF69" s="191">
        <v>1.0028919999999999</v>
      </c>
      <c r="AG69" s="191">
        <v>1.0008680000000001</v>
      </c>
      <c r="AH69" s="191">
        <v>1.0008680000000001</v>
      </c>
      <c r="AI69" s="190">
        <v>1.0028919999999999</v>
      </c>
      <c r="AJ69" s="191">
        <v>1.0028919999999999</v>
      </c>
      <c r="AK69" s="191">
        <v>1.0028919999999999</v>
      </c>
      <c r="AL69" s="191">
        <v>1.0028919999999999</v>
      </c>
      <c r="AM69" s="191">
        <v>1.0028919999999999</v>
      </c>
      <c r="AN69" s="190">
        <v>0.99682000000000004</v>
      </c>
      <c r="AO69" s="191">
        <v>0.99783200000000005</v>
      </c>
      <c r="AP69" s="191">
        <v>0.99783200000000005</v>
      </c>
      <c r="AQ69" s="191">
        <v>0.99682000000000004</v>
      </c>
      <c r="AR69" s="191">
        <v>0.99682000000000004</v>
      </c>
      <c r="AS69" s="190">
        <v>0.993784</v>
      </c>
      <c r="AT69" s="191">
        <v>0.99580800000000003</v>
      </c>
      <c r="AU69" s="191">
        <v>0.99580800000000003</v>
      </c>
      <c r="AV69" s="191">
        <v>0.993784</v>
      </c>
      <c r="AW69" s="191">
        <v>0.993784</v>
      </c>
      <c r="AX69" s="190">
        <v>0.99479600000000001</v>
      </c>
      <c r="AY69" s="191">
        <v>0.99783200000000005</v>
      </c>
      <c r="AZ69" s="191">
        <v>0.99783200000000005</v>
      </c>
      <c r="BA69" s="191">
        <v>0.99479600000000001</v>
      </c>
      <c r="BB69" s="191">
        <v>0.99479600000000001</v>
      </c>
      <c r="BC69" s="190">
        <v>0.99682000000000004</v>
      </c>
      <c r="BD69" s="191">
        <v>0.99783200000000005</v>
      </c>
      <c r="BE69" s="191">
        <v>0.99783200000000005</v>
      </c>
      <c r="BF69" s="191">
        <v>0.99682000000000004</v>
      </c>
      <c r="BG69" s="191">
        <v>0.99682000000000004</v>
      </c>
      <c r="BH69" s="190">
        <v>0.99783200000000005</v>
      </c>
      <c r="BI69" s="191">
        <v>0.99884399999999995</v>
      </c>
      <c r="BJ69" s="191">
        <v>0.99884399999999995</v>
      </c>
      <c r="BK69" s="191">
        <v>0.99783200000000005</v>
      </c>
      <c r="BL69" s="193">
        <v>0.99783200000000005</v>
      </c>
    </row>
    <row r="70" spans="1:64" s="63" customFormat="1" ht="15.75" thickBot="1" x14ac:dyDescent="0.3">
      <c r="A70" s="115" t="s">
        <v>272</v>
      </c>
      <c r="B70" s="235" t="s">
        <v>162</v>
      </c>
      <c r="C70" s="115" t="s">
        <v>273</v>
      </c>
      <c r="D70" s="223" t="s">
        <v>274</v>
      </c>
      <c r="E70" s="190">
        <v>1.009976</v>
      </c>
      <c r="F70" s="191">
        <v>1.012</v>
      </c>
      <c r="G70" s="191">
        <v>1.012</v>
      </c>
      <c r="H70" s="191">
        <v>1.009976</v>
      </c>
      <c r="I70" s="192">
        <v>1.009976</v>
      </c>
      <c r="J70" s="190">
        <v>1.012</v>
      </c>
      <c r="K70" s="191">
        <v>1.0150359999999998</v>
      </c>
      <c r="L70" s="191">
        <v>1.0150359999999998</v>
      </c>
      <c r="M70" s="191">
        <v>1.012</v>
      </c>
      <c r="N70" s="193">
        <v>1.012</v>
      </c>
      <c r="O70" s="190">
        <v>1.010988</v>
      </c>
      <c r="P70" s="247">
        <v>1.012</v>
      </c>
      <c r="Q70" s="191">
        <v>1.012</v>
      </c>
      <c r="R70" s="191">
        <v>1.010988</v>
      </c>
      <c r="S70" s="192">
        <v>1.010988</v>
      </c>
      <c r="T70" s="190">
        <v>1.0150359999999998</v>
      </c>
      <c r="U70" s="191">
        <v>1.0150359999999998</v>
      </c>
      <c r="V70" s="247">
        <v>1.0150359999999998</v>
      </c>
      <c r="W70" s="191">
        <v>1.0150359999999998</v>
      </c>
      <c r="X70" s="193">
        <v>1.0150359999999998</v>
      </c>
      <c r="Y70" s="190">
        <v>1.0160480000000001</v>
      </c>
      <c r="Z70" s="191">
        <v>1.0160480000000001</v>
      </c>
      <c r="AA70" s="191">
        <v>1.0160480000000001</v>
      </c>
      <c r="AB70" s="191">
        <v>1.0160480000000001</v>
      </c>
      <c r="AC70" s="191">
        <v>1.0160480000000001</v>
      </c>
      <c r="AD70" s="190">
        <v>1.014024</v>
      </c>
      <c r="AE70" s="191">
        <v>1.014024</v>
      </c>
      <c r="AF70" s="191">
        <v>1.014024</v>
      </c>
      <c r="AG70" s="191">
        <v>1.014024</v>
      </c>
      <c r="AH70" s="191">
        <v>1.014024</v>
      </c>
      <c r="AI70" s="190">
        <v>1.0160480000000001</v>
      </c>
      <c r="AJ70" s="191">
        <v>1.0130119999999998</v>
      </c>
      <c r="AK70" s="191">
        <v>1.0130119999999998</v>
      </c>
      <c r="AL70" s="191">
        <v>1.0160480000000001</v>
      </c>
      <c r="AM70" s="191">
        <v>1.0160480000000001</v>
      </c>
      <c r="AN70" s="190">
        <v>1.009976</v>
      </c>
      <c r="AO70" s="191">
        <v>1.008964</v>
      </c>
      <c r="AP70" s="191">
        <v>1.008964</v>
      </c>
      <c r="AQ70" s="191">
        <v>1.009976</v>
      </c>
      <c r="AR70" s="191">
        <v>1.009976</v>
      </c>
      <c r="AS70" s="190">
        <v>1.0059279999999999</v>
      </c>
      <c r="AT70" s="191">
        <v>1.0049159999999999</v>
      </c>
      <c r="AU70" s="191">
        <v>1.0049159999999999</v>
      </c>
      <c r="AV70" s="191">
        <v>1.0059279999999999</v>
      </c>
      <c r="AW70" s="191">
        <v>1.0059279999999999</v>
      </c>
      <c r="AX70" s="190">
        <v>1.0069399999999999</v>
      </c>
      <c r="AY70" s="191">
        <v>1.0069399999999999</v>
      </c>
      <c r="AZ70" s="191">
        <v>1.0069399999999999</v>
      </c>
      <c r="BA70" s="191">
        <v>1.0069399999999999</v>
      </c>
      <c r="BB70" s="191">
        <v>1.0069399999999999</v>
      </c>
      <c r="BC70" s="190">
        <v>1.008964</v>
      </c>
      <c r="BD70" s="191">
        <v>1.0069399999999999</v>
      </c>
      <c r="BE70" s="191">
        <v>1.0069399999999999</v>
      </c>
      <c r="BF70" s="191">
        <v>1.008964</v>
      </c>
      <c r="BG70" s="191">
        <v>1.008964</v>
      </c>
      <c r="BH70" s="190">
        <v>1.009976</v>
      </c>
      <c r="BI70" s="191">
        <v>1.007952</v>
      </c>
      <c r="BJ70" s="191">
        <v>1.007952</v>
      </c>
      <c r="BK70" s="191">
        <v>1.009976</v>
      </c>
      <c r="BL70" s="193">
        <v>1.009976</v>
      </c>
    </row>
    <row r="71" spans="1:64" s="63" customFormat="1" ht="15.75" thickBot="1" x14ac:dyDescent="0.3">
      <c r="A71" s="115" t="s">
        <v>277</v>
      </c>
      <c r="B71" s="235" t="s">
        <v>162</v>
      </c>
      <c r="C71" s="115" t="s">
        <v>278</v>
      </c>
      <c r="D71" s="224" t="s">
        <v>274</v>
      </c>
      <c r="E71" s="190">
        <v>1.009976</v>
      </c>
      <c r="F71" s="191">
        <v>1.012</v>
      </c>
      <c r="G71" s="191">
        <v>1.012</v>
      </c>
      <c r="H71" s="191">
        <v>1.009976</v>
      </c>
      <c r="I71" s="192">
        <v>1.009976</v>
      </c>
      <c r="J71" s="190">
        <v>1.012</v>
      </c>
      <c r="K71" s="191">
        <v>1.0150359999999998</v>
      </c>
      <c r="L71" s="191">
        <v>1.0150359999999998</v>
      </c>
      <c r="M71" s="191">
        <v>1.012</v>
      </c>
      <c r="N71" s="193">
        <v>1.012</v>
      </c>
      <c r="O71" s="190">
        <v>1.010988</v>
      </c>
      <c r="P71" s="247">
        <v>1.012</v>
      </c>
      <c r="Q71" s="191">
        <v>1.012</v>
      </c>
      <c r="R71" s="191">
        <v>1.010988</v>
      </c>
      <c r="S71" s="192">
        <v>1.010988</v>
      </c>
      <c r="T71" s="190">
        <v>1.0150359999999998</v>
      </c>
      <c r="U71" s="191">
        <v>1.0150359999999998</v>
      </c>
      <c r="V71" s="247">
        <v>1.0150359999999998</v>
      </c>
      <c r="W71" s="191">
        <v>1.0150359999999998</v>
      </c>
      <c r="X71" s="193">
        <v>1.0150359999999998</v>
      </c>
      <c r="Y71" s="190">
        <v>1.0160480000000001</v>
      </c>
      <c r="Z71" s="191">
        <v>1.0160480000000001</v>
      </c>
      <c r="AA71" s="191">
        <v>1.0160480000000001</v>
      </c>
      <c r="AB71" s="191">
        <v>1.0160480000000001</v>
      </c>
      <c r="AC71" s="191">
        <v>1.0160480000000001</v>
      </c>
      <c r="AD71" s="190">
        <v>1.014024</v>
      </c>
      <c r="AE71" s="191">
        <v>1.014024</v>
      </c>
      <c r="AF71" s="191">
        <v>1.014024</v>
      </c>
      <c r="AG71" s="191">
        <v>1.014024</v>
      </c>
      <c r="AH71" s="191">
        <v>1.014024</v>
      </c>
      <c r="AI71" s="190">
        <v>1.0160480000000001</v>
      </c>
      <c r="AJ71" s="191">
        <v>1.0130119999999998</v>
      </c>
      <c r="AK71" s="191">
        <v>1.0130119999999998</v>
      </c>
      <c r="AL71" s="191">
        <v>1.0160480000000001</v>
      </c>
      <c r="AM71" s="191">
        <v>1.0160480000000001</v>
      </c>
      <c r="AN71" s="190">
        <v>1.009976</v>
      </c>
      <c r="AO71" s="191">
        <v>1.008964</v>
      </c>
      <c r="AP71" s="191">
        <v>1.008964</v>
      </c>
      <c r="AQ71" s="191">
        <v>1.009976</v>
      </c>
      <c r="AR71" s="191">
        <v>1.009976</v>
      </c>
      <c r="AS71" s="190">
        <v>1.0059279999999999</v>
      </c>
      <c r="AT71" s="191">
        <v>1.0049159999999999</v>
      </c>
      <c r="AU71" s="191">
        <v>1.0049159999999999</v>
      </c>
      <c r="AV71" s="191">
        <v>1.0059279999999999</v>
      </c>
      <c r="AW71" s="191">
        <v>1.0059279999999999</v>
      </c>
      <c r="AX71" s="190">
        <v>1.0069399999999999</v>
      </c>
      <c r="AY71" s="191">
        <v>1.0069399999999999</v>
      </c>
      <c r="AZ71" s="191">
        <v>1.0069399999999999</v>
      </c>
      <c r="BA71" s="191">
        <v>1.0069399999999999</v>
      </c>
      <c r="BB71" s="191">
        <v>1.0069399999999999</v>
      </c>
      <c r="BC71" s="190">
        <v>1.008964</v>
      </c>
      <c r="BD71" s="191">
        <v>1.0069399999999999</v>
      </c>
      <c r="BE71" s="191">
        <v>1.0069399999999999</v>
      </c>
      <c r="BF71" s="191">
        <v>1.008964</v>
      </c>
      <c r="BG71" s="191">
        <v>1.008964</v>
      </c>
      <c r="BH71" s="190">
        <v>1.009976</v>
      </c>
      <c r="BI71" s="191">
        <v>1.007952</v>
      </c>
      <c r="BJ71" s="191">
        <v>1.007952</v>
      </c>
      <c r="BK71" s="191">
        <v>1.009976</v>
      </c>
      <c r="BL71" s="193">
        <v>1.009976</v>
      </c>
    </row>
    <row r="72" spans="1:64" s="63" customFormat="1" ht="15.75" thickBot="1" x14ac:dyDescent="0.3">
      <c r="A72" s="115" t="s">
        <v>281</v>
      </c>
      <c r="B72" s="235" t="s">
        <v>162</v>
      </c>
      <c r="C72" s="115" t="s">
        <v>284</v>
      </c>
      <c r="D72" s="161" t="s">
        <v>283</v>
      </c>
      <c r="E72" s="190">
        <v>0.99074799999999996</v>
      </c>
      <c r="F72" s="191">
        <v>0.99682000000000004</v>
      </c>
      <c r="G72" s="191">
        <v>0.99682000000000004</v>
      </c>
      <c r="H72" s="191">
        <v>0.99074799999999996</v>
      </c>
      <c r="I72" s="192">
        <v>0.99074799999999996</v>
      </c>
      <c r="J72" s="190">
        <v>0.993784</v>
      </c>
      <c r="K72" s="191">
        <v>0.99985599999999997</v>
      </c>
      <c r="L72" s="191">
        <v>0.99985599999999997</v>
      </c>
      <c r="M72" s="191">
        <v>0.993784</v>
      </c>
      <c r="N72" s="193">
        <v>0.993784</v>
      </c>
      <c r="O72" s="190">
        <v>0.99277199999999999</v>
      </c>
      <c r="P72" s="247">
        <v>0.99682000000000004</v>
      </c>
      <c r="Q72" s="191">
        <v>0.99682000000000004</v>
      </c>
      <c r="R72" s="191">
        <v>0.99277199999999999</v>
      </c>
      <c r="S72" s="192">
        <v>0.99277199999999999</v>
      </c>
      <c r="T72" s="190">
        <v>0.99682000000000004</v>
      </c>
      <c r="U72" s="191">
        <v>1.0008680000000001</v>
      </c>
      <c r="V72" s="247">
        <v>1.0008680000000001</v>
      </c>
      <c r="W72" s="191">
        <v>0.99682000000000004</v>
      </c>
      <c r="X72" s="193">
        <v>0.99682000000000004</v>
      </c>
      <c r="Y72" s="190">
        <v>0.99682000000000004</v>
      </c>
      <c r="Z72" s="191">
        <v>1.0008680000000001</v>
      </c>
      <c r="AA72" s="191">
        <v>1.0008680000000001</v>
      </c>
      <c r="AB72" s="191">
        <v>0.99682000000000004</v>
      </c>
      <c r="AC72" s="191">
        <v>0.99682000000000004</v>
      </c>
      <c r="AD72" s="190">
        <v>0.993784</v>
      </c>
      <c r="AE72" s="191">
        <v>0.99783200000000005</v>
      </c>
      <c r="AF72" s="191">
        <v>0.99783200000000005</v>
      </c>
      <c r="AG72" s="191">
        <v>0.993784</v>
      </c>
      <c r="AH72" s="191">
        <v>0.993784</v>
      </c>
      <c r="AI72" s="190">
        <v>0.99580800000000003</v>
      </c>
      <c r="AJ72" s="191">
        <v>0.99783200000000005</v>
      </c>
      <c r="AK72" s="191">
        <v>0.99783200000000005</v>
      </c>
      <c r="AL72" s="191">
        <v>0.99580800000000003</v>
      </c>
      <c r="AM72" s="191">
        <v>0.99580800000000003</v>
      </c>
      <c r="AN72" s="190">
        <v>0.98973599999999995</v>
      </c>
      <c r="AO72" s="191">
        <v>0.99277199999999999</v>
      </c>
      <c r="AP72" s="191">
        <v>0.99277199999999999</v>
      </c>
      <c r="AQ72" s="191">
        <v>0.98973599999999995</v>
      </c>
      <c r="AR72" s="191">
        <v>0.98973599999999995</v>
      </c>
      <c r="AS72" s="190">
        <v>0.98670000000000002</v>
      </c>
      <c r="AT72" s="191">
        <v>0.98973599999999995</v>
      </c>
      <c r="AU72" s="191">
        <v>0.98973599999999995</v>
      </c>
      <c r="AV72" s="191">
        <v>0.98670000000000002</v>
      </c>
      <c r="AW72" s="191">
        <v>0.98670000000000002</v>
      </c>
      <c r="AX72" s="190">
        <v>0.98670000000000002</v>
      </c>
      <c r="AY72" s="191">
        <v>0.99175999999999997</v>
      </c>
      <c r="AZ72" s="191">
        <v>0.99175999999999997</v>
      </c>
      <c r="BA72" s="191">
        <v>0.98670000000000002</v>
      </c>
      <c r="BB72" s="191">
        <v>0.98670000000000002</v>
      </c>
      <c r="BC72" s="190">
        <v>0.98973599999999995</v>
      </c>
      <c r="BD72" s="191">
        <v>0.99277199999999999</v>
      </c>
      <c r="BE72" s="191">
        <v>0.99277199999999999</v>
      </c>
      <c r="BF72" s="191">
        <v>0.98973599999999995</v>
      </c>
      <c r="BG72" s="191">
        <v>0.98973599999999995</v>
      </c>
      <c r="BH72" s="190">
        <v>0.99074799999999996</v>
      </c>
      <c r="BI72" s="191">
        <v>0.993784</v>
      </c>
      <c r="BJ72" s="191">
        <v>0.993784</v>
      </c>
      <c r="BK72" s="191">
        <v>0.99074799999999996</v>
      </c>
      <c r="BL72" s="193">
        <v>0.99074799999999996</v>
      </c>
    </row>
    <row r="73" spans="1:64" s="63" customFormat="1" ht="15.75" thickBot="1" x14ac:dyDescent="0.3">
      <c r="A73" s="115" t="s">
        <v>282</v>
      </c>
      <c r="B73" s="235" t="s">
        <v>162</v>
      </c>
      <c r="C73" s="231" t="s">
        <v>285</v>
      </c>
      <c r="D73" s="161" t="s">
        <v>283</v>
      </c>
      <c r="E73" s="190">
        <v>0.99074799999999996</v>
      </c>
      <c r="F73" s="191">
        <v>0.99682000000000004</v>
      </c>
      <c r="G73" s="191">
        <v>0.99682000000000004</v>
      </c>
      <c r="H73" s="191">
        <v>0.99074799999999996</v>
      </c>
      <c r="I73" s="192">
        <v>0.99074799999999996</v>
      </c>
      <c r="J73" s="190">
        <v>0.993784</v>
      </c>
      <c r="K73" s="191">
        <v>0.99985599999999997</v>
      </c>
      <c r="L73" s="191">
        <v>0.99985599999999997</v>
      </c>
      <c r="M73" s="191">
        <v>0.993784</v>
      </c>
      <c r="N73" s="193">
        <v>0.993784</v>
      </c>
      <c r="O73" s="190">
        <v>0.99277199999999999</v>
      </c>
      <c r="P73" s="247">
        <v>0.99682000000000004</v>
      </c>
      <c r="Q73" s="191">
        <v>0.99682000000000004</v>
      </c>
      <c r="R73" s="191">
        <v>0.99277199999999999</v>
      </c>
      <c r="S73" s="192">
        <v>0.99277199999999999</v>
      </c>
      <c r="T73" s="190">
        <v>0.99682000000000004</v>
      </c>
      <c r="U73" s="191">
        <v>1.0008680000000001</v>
      </c>
      <c r="V73" s="247">
        <v>1.0008680000000001</v>
      </c>
      <c r="W73" s="191">
        <v>0.99682000000000004</v>
      </c>
      <c r="X73" s="193">
        <v>0.99682000000000004</v>
      </c>
      <c r="Y73" s="190">
        <v>0.99682000000000004</v>
      </c>
      <c r="Z73" s="191">
        <v>1.0008680000000001</v>
      </c>
      <c r="AA73" s="191">
        <v>1.0008680000000001</v>
      </c>
      <c r="AB73" s="191">
        <v>0.99682000000000004</v>
      </c>
      <c r="AC73" s="191">
        <v>0.99682000000000004</v>
      </c>
      <c r="AD73" s="190">
        <v>0.993784</v>
      </c>
      <c r="AE73" s="191">
        <v>0.99783200000000005</v>
      </c>
      <c r="AF73" s="191">
        <v>0.99783200000000005</v>
      </c>
      <c r="AG73" s="191">
        <v>0.993784</v>
      </c>
      <c r="AH73" s="191">
        <v>0.993784</v>
      </c>
      <c r="AI73" s="190">
        <v>0.99580800000000003</v>
      </c>
      <c r="AJ73" s="191">
        <v>0.99783200000000005</v>
      </c>
      <c r="AK73" s="191">
        <v>0.99783200000000005</v>
      </c>
      <c r="AL73" s="191">
        <v>0.99580800000000003</v>
      </c>
      <c r="AM73" s="191">
        <v>0.99580800000000003</v>
      </c>
      <c r="AN73" s="190">
        <v>0.98973599999999995</v>
      </c>
      <c r="AO73" s="191">
        <v>0.99277199999999999</v>
      </c>
      <c r="AP73" s="191">
        <v>0.99277199999999999</v>
      </c>
      <c r="AQ73" s="191">
        <v>0.98973599999999995</v>
      </c>
      <c r="AR73" s="191">
        <v>0.98973599999999995</v>
      </c>
      <c r="AS73" s="190">
        <v>0.98670000000000002</v>
      </c>
      <c r="AT73" s="191">
        <v>0.98973599999999995</v>
      </c>
      <c r="AU73" s="191">
        <v>0.98973599999999995</v>
      </c>
      <c r="AV73" s="191">
        <v>0.98670000000000002</v>
      </c>
      <c r="AW73" s="191">
        <v>0.98670000000000002</v>
      </c>
      <c r="AX73" s="190">
        <v>0.98670000000000002</v>
      </c>
      <c r="AY73" s="191">
        <v>0.99175999999999997</v>
      </c>
      <c r="AZ73" s="191">
        <v>0.99175999999999997</v>
      </c>
      <c r="BA73" s="191">
        <v>0.98670000000000002</v>
      </c>
      <c r="BB73" s="191">
        <v>0.98670000000000002</v>
      </c>
      <c r="BC73" s="190">
        <v>0.98973599999999995</v>
      </c>
      <c r="BD73" s="191">
        <v>0.99277199999999999</v>
      </c>
      <c r="BE73" s="191">
        <v>0.99277199999999999</v>
      </c>
      <c r="BF73" s="191">
        <v>0.98973599999999995</v>
      </c>
      <c r="BG73" s="191">
        <v>0.98973599999999995</v>
      </c>
      <c r="BH73" s="190">
        <v>0.99074799999999996</v>
      </c>
      <c r="BI73" s="191">
        <v>0.993784</v>
      </c>
      <c r="BJ73" s="191">
        <v>0.993784</v>
      </c>
      <c r="BK73" s="191">
        <v>0.99074799999999996</v>
      </c>
      <c r="BL73" s="193">
        <v>0.99074799999999996</v>
      </c>
    </row>
    <row r="74" spans="1:64" s="63" customFormat="1" ht="15.75" thickBot="1" x14ac:dyDescent="0.3">
      <c r="A74" s="168" t="s">
        <v>288</v>
      </c>
      <c r="B74" s="214" t="s">
        <v>162</v>
      </c>
      <c r="C74" s="168" t="s">
        <v>287</v>
      </c>
      <c r="D74" s="225" t="s">
        <v>232</v>
      </c>
      <c r="E74" s="190">
        <v>0.99682000000000004</v>
      </c>
      <c r="F74" s="191">
        <v>1.0018800000000001</v>
      </c>
      <c r="G74" s="191">
        <v>1.0018800000000001</v>
      </c>
      <c r="H74" s="191">
        <v>0.99682000000000004</v>
      </c>
      <c r="I74" s="192">
        <v>0.99682000000000004</v>
      </c>
      <c r="J74" s="190">
        <v>0.99985599999999997</v>
      </c>
      <c r="K74" s="191">
        <v>1.0039039999999999</v>
      </c>
      <c r="L74" s="191">
        <v>1.0039039999999999</v>
      </c>
      <c r="M74" s="191">
        <v>0.99985599999999997</v>
      </c>
      <c r="N74" s="193">
        <v>0.99985599999999997</v>
      </c>
      <c r="O74" s="190">
        <v>0.99884399999999995</v>
      </c>
      <c r="P74" s="247">
        <v>1.0018800000000001</v>
      </c>
      <c r="Q74" s="191">
        <v>1.0018800000000001</v>
      </c>
      <c r="R74" s="191">
        <v>0.99884399999999995</v>
      </c>
      <c r="S74" s="192">
        <v>0.99884399999999995</v>
      </c>
      <c r="T74" s="190">
        <v>1.0028919999999999</v>
      </c>
      <c r="U74" s="191">
        <v>1.0049159999999999</v>
      </c>
      <c r="V74" s="247">
        <v>1.0049159999999999</v>
      </c>
      <c r="W74" s="191">
        <v>1.0028919999999999</v>
      </c>
      <c r="X74" s="193">
        <v>1.0028919999999999</v>
      </c>
      <c r="Y74" s="190">
        <v>1.0028919999999999</v>
      </c>
      <c r="Z74" s="191">
        <v>1.0049159999999999</v>
      </c>
      <c r="AA74" s="191">
        <v>1.0049159999999999</v>
      </c>
      <c r="AB74" s="191">
        <v>1.0028919999999999</v>
      </c>
      <c r="AC74" s="191">
        <v>1.0028919999999999</v>
      </c>
      <c r="AD74" s="190">
        <v>1.0008680000000001</v>
      </c>
      <c r="AE74" s="191">
        <v>1.0028919999999999</v>
      </c>
      <c r="AF74" s="191">
        <v>1.0028919999999999</v>
      </c>
      <c r="AG74" s="191">
        <v>1.0008680000000001</v>
      </c>
      <c r="AH74" s="191">
        <v>1.0008680000000001</v>
      </c>
      <c r="AI74" s="190">
        <v>1.0018800000000001</v>
      </c>
      <c r="AJ74" s="191">
        <v>1.0028919999999999</v>
      </c>
      <c r="AK74" s="191">
        <v>1.0028919999999999</v>
      </c>
      <c r="AL74" s="191">
        <v>1.0018800000000001</v>
      </c>
      <c r="AM74" s="191">
        <v>1.0018800000000001</v>
      </c>
      <c r="AN74" s="190">
        <v>0.99682000000000004</v>
      </c>
      <c r="AO74" s="191">
        <v>0.99783200000000005</v>
      </c>
      <c r="AP74" s="191">
        <v>0.99783200000000005</v>
      </c>
      <c r="AQ74" s="191">
        <v>0.99682000000000004</v>
      </c>
      <c r="AR74" s="191">
        <v>0.99682000000000004</v>
      </c>
      <c r="AS74" s="190">
        <v>0.993784</v>
      </c>
      <c r="AT74" s="191">
        <v>0.99479600000000001</v>
      </c>
      <c r="AU74" s="191">
        <v>0.99479600000000001</v>
      </c>
      <c r="AV74" s="191">
        <v>0.993784</v>
      </c>
      <c r="AW74" s="191">
        <v>0.993784</v>
      </c>
      <c r="AX74" s="190">
        <v>0.993784</v>
      </c>
      <c r="AY74" s="191">
        <v>0.99682000000000004</v>
      </c>
      <c r="AZ74" s="191">
        <v>0.99682000000000004</v>
      </c>
      <c r="BA74" s="191">
        <v>0.993784</v>
      </c>
      <c r="BB74" s="191">
        <v>0.993784</v>
      </c>
      <c r="BC74" s="190">
        <v>0.99580800000000003</v>
      </c>
      <c r="BD74" s="191">
        <v>0.99783200000000005</v>
      </c>
      <c r="BE74" s="191">
        <v>0.99783200000000005</v>
      </c>
      <c r="BF74" s="191">
        <v>0.99580800000000003</v>
      </c>
      <c r="BG74" s="191">
        <v>0.99580800000000003</v>
      </c>
      <c r="BH74" s="190">
        <v>0.99783200000000005</v>
      </c>
      <c r="BI74" s="191">
        <v>0.99884399999999995</v>
      </c>
      <c r="BJ74" s="191">
        <v>0.99884399999999995</v>
      </c>
      <c r="BK74" s="191">
        <v>0.99783200000000005</v>
      </c>
      <c r="BL74" s="193">
        <v>0.99783200000000005</v>
      </c>
    </row>
    <row r="75" spans="1:64" s="63" customFormat="1" ht="15.75" thickBot="1" x14ac:dyDescent="0.3">
      <c r="A75" s="115" t="s">
        <v>236</v>
      </c>
      <c r="B75" s="235" t="s">
        <v>234</v>
      </c>
      <c r="C75" s="115" t="s">
        <v>235</v>
      </c>
      <c r="D75" s="222" t="s">
        <v>223</v>
      </c>
      <c r="E75" s="190">
        <v>0.99479600000000001</v>
      </c>
      <c r="F75" s="191">
        <v>0.99884399999999995</v>
      </c>
      <c r="G75" s="191">
        <v>0.99884399999999995</v>
      </c>
      <c r="H75" s="191">
        <v>0.99479600000000001</v>
      </c>
      <c r="I75" s="192">
        <v>0.99479600000000001</v>
      </c>
      <c r="J75" s="190">
        <v>0.99783200000000005</v>
      </c>
      <c r="K75" s="191">
        <v>1.0018800000000001</v>
      </c>
      <c r="L75" s="191">
        <v>1.0018800000000001</v>
      </c>
      <c r="M75" s="191">
        <v>0.99783200000000005</v>
      </c>
      <c r="N75" s="193">
        <v>0.99783200000000005</v>
      </c>
      <c r="O75" s="190">
        <v>0.99682000000000004</v>
      </c>
      <c r="P75" s="247">
        <v>0.99985599999999997</v>
      </c>
      <c r="Q75" s="191">
        <v>0.99985599999999997</v>
      </c>
      <c r="R75" s="191">
        <v>0.99682000000000004</v>
      </c>
      <c r="S75" s="192">
        <v>0.99682000000000004</v>
      </c>
      <c r="T75" s="190">
        <v>1.0008680000000001</v>
      </c>
      <c r="U75" s="191">
        <v>1.0039039999999999</v>
      </c>
      <c r="V75" s="247">
        <v>1.0039039999999999</v>
      </c>
      <c r="W75" s="191">
        <v>1.0008680000000001</v>
      </c>
      <c r="X75" s="193">
        <v>1.0008680000000001</v>
      </c>
      <c r="Y75" s="190">
        <v>1.0018800000000001</v>
      </c>
      <c r="Z75" s="191">
        <v>1.0028919999999999</v>
      </c>
      <c r="AA75" s="191">
        <v>1.0028919999999999</v>
      </c>
      <c r="AB75" s="191">
        <v>1.0018800000000001</v>
      </c>
      <c r="AC75" s="191">
        <v>1.0018800000000001</v>
      </c>
      <c r="AD75" s="190">
        <v>0.99884399999999995</v>
      </c>
      <c r="AE75" s="191">
        <v>0.99985599999999997</v>
      </c>
      <c r="AF75" s="191">
        <v>0.99985599999999997</v>
      </c>
      <c r="AG75" s="191">
        <v>0.99884399999999995</v>
      </c>
      <c r="AH75" s="191">
        <v>0.99884399999999995</v>
      </c>
      <c r="AI75" s="190">
        <v>1.0018800000000001</v>
      </c>
      <c r="AJ75" s="191">
        <v>0.99884399999999995</v>
      </c>
      <c r="AK75" s="191">
        <v>0.99884399999999995</v>
      </c>
      <c r="AL75" s="191">
        <v>1.0018800000000001</v>
      </c>
      <c r="AM75" s="191">
        <v>1.0018800000000001</v>
      </c>
      <c r="AN75" s="190">
        <v>0.99479600000000001</v>
      </c>
      <c r="AO75" s="191">
        <v>0.993784</v>
      </c>
      <c r="AP75" s="191">
        <v>0.993784</v>
      </c>
      <c r="AQ75" s="191">
        <v>0.99479600000000001</v>
      </c>
      <c r="AR75" s="191">
        <v>0.99479600000000001</v>
      </c>
      <c r="AS75" s="190">
        <v>0.99175999999999997</v>
      </c>
      <c r="AT75" s="191">
        <v>0.98973599999999995</v>
      </c>
      <c r="AU75" s="191">
        <v>0.98973599999999995</v>
      </c>
      <c r="AV75" s="191">
        <v>0.99175999999999997</v>
      </c>
      <c r="AW75" s="191">
        <v>0.99175999999999997</v>
      </c>
      <c r="AX75" s="190">
        <v>0.99277199999999999</v>
      </c>
      <c r="AY75" s="191">
        <v>0.99277199999999999</v>
      </c>
      <c r="AZ75" s="191">
        <v>0.99277199999999999</v>
      </c>
      <c r="BA75" s="191">
        <v>0.99277199999999999</v>
      </c>
      <c r="BB75" s="191">
        <v>0.99277199999999999</v>
      </c>
      <c r="BC75" s="190">
        <v>0.99580800000000003</v>
      </c>
      <c r="BD75" s="191">
        <v>0.99479600000000001</v>
      </c>
      <c r="BE75" s="191">
        <v>0.99479600000000001</v>
      </c>
      <c r="BF75" s="191">
        <v>0.99580800000000003</v>
      </c>
      <c r="BG75" s="191">
        <v>0.99580800000000003</v>
      </c>
      <c r="BH75" s="190">
        <v>0.99783200000000005</v>
      </c>
      <c r="BI75" s="191">
        <v>0.99682000000000004</v>
      </c>
      <c r="BJ75" s="191">
        <v>0.99682000000000004</v>
      </c>
      <c r="BK75" s="191">
        <v>0.99783200000000005</v>
      </c>
      <c r="BL75" s="193">
        <v>0.99783200000000005</v>
      </c>
    </row>
    <row r="76" spans="1:64" s="63" customFormat="1" ht="15.75" thickBot="1" x14ac:dyDescent="0.3">
      <c r="A76" s="115" t="s">
        <v>238</v>
      </c>
      <c r="B76" s="235" t="s">
        <v>234</v>
      </c>
      <c r="C76" s="115" t="s">
        <v>237</v>
      </c>
      <c r="D76" s="157" t="s">
        <v>158</v>
      </c>
      <c r="E76" s="190">
        <v>1.014024</v>
      </c>
      <c r="F76" s="191">
        <v>1.0170599999999999</v>
      </c>
      <c r="G76" s="191">
        <v>1.0170599999999999</v>
      </c>
      <c r="H76" s="191">
        <v>1.014024</v>
      </c>
      <c r="I76" s="192">
        <v>1.014024</v>
      </c>
      <c r="J76" s="190">
        <v>1.0170599999999999</v>
      </c>
      <c r="K76" s="191">
        <v>1.0190839999999999</v>
      </c>
      <c r="L76" s="191">
        <v>1.0190839999999999</v>
      </c>
      <c r="M76" s="191">
        <v>1.0170599999999999</v>
      </c>
      <c r="N76" s="193">
        <v>1.0170599999999999</v>
      </c>
      <c r="O76" s="190">
        <v>1.0150359999999998</v>
      </c>
      <c r="P76" s="247">
        <v>1.0170599999999999</v>
      </c>
      <c r="Q76" s="191">
        <v>1.0170599999999999</v>
      </c>
      <c r="R76" s="191">
        <v>1.0150359999999998</v>
      </c>
      <c r="S76" s="192">
        <v>1.0150359999999998</v>
      </c>
      <c r="T76" s="190">
        <v>1.0200960000000001</v>
      </c>
      <c r="U76" s="191">
        <v>1.0200960000000001</v>
      </c>
      <c r="V76" s="247">
        <v>1.0200960000000001</v>
      </c>
      <c r="W76" s="191">
        <v>1.0200960000000001</v>
      </c>
      <c r="X76" s="193">
        <v>1.0200960000000001</v>
      </c>
      <c r="Y76" s="190">
        <v>1.0211079999999999</v>
      </c>
      <c r="Z76" s="191">
        <v>1.0200960000000001</v>
      </c>
      <c r="AA76" s="191">
        <v>1.0200960000000001</v>
      </c>
      <c r="AB76" s="191">
        <v>1.0211079999999999</v>
      </c>
      <c r="AC76" s="191">
        <v>1.0211079999999999</v>
      </c>
      <c r="AD76" s="190">
        <v>1.0190839999999999</v>
      </c>
      <c r="AE76" s="191">
        <v>1.0180720000000001</v>
      </c>
      <c r="AF76" s="191">
        <v>1.0180720000000001</v>
      </c>
      <c r="AG76" s="191">
        <v>1.0190839999999999</v>
      </c>
      <c r="AH76" s="191">
        <v>1.0190839999999999</v>
      </c>
      <c r="AI76" s="190">
        <v>1.0200960000000001</v>
      </c>
      <c r="AJ76" s="191">
        <v>1.0170599999999999</v>
      </c>
      <c r="AK76" s="191">
        <v>1.0170599999999999</v>
      </c>
      <c r="AL76" s="191">
        <v>1.0200960000000001</v>
      </c>
      <c r="AM76" s="191">
        <v>1.0200960000000001</v>
      </c>
      <c r="AN76" s="190">
        <v>1.0150359999999998</v>
      </c>
      <c r="AO76" s="191">
        <v>1.0130119999999998</v>
      </c>
      <c r="AP76" s="191">
        <v>1.0130119999999998</v>
      </c>
      <c r="AQ76" s="191">
        <v>1.0150359999999998</v>
      </c>
      <c r="AR76" s="191">
        <v>1.0150359999999998</v>
      </c>
      <c r="AS76" s="190">
        <v>1.009976</v>
      </c>
      <c r="AT76" s="191">
        <v>1.008964</v>
      </c>
      <c r="AU76" s="191">
        <v>1.008964</v>
      </c>
      <c r="AV76" s="191">
        <v>1.009976</v>
      </c>
      <c r="AW76" s="191">
        <v>1.009976</v>
      </c>
      <c r="AX76" s="190">
        <v>1.010988</v>
      </c>
      <c r="AY76" s="191">
        <v>1.010988</v>
      </c>
      <c r="AZ76" s="191">
        <v>1.010988</v>
      </c>
      <c r="BA76" s="191">
        <v>1.010988</v>
      </c>
      <c r="BB76" s="191">
        <v>1.010988</v>
      </c>
      <c r="BC76" s="190">
        <v>1.0130119999999998</v>
      </c>
      <c r="BD76" s="191">
        <v>1.010988</v>
      </c>
      <c r="BE76" s="191">
        <v>1.010988</v>
      </c>
      <c r="BF76" s="191">
        <v>1.0130119999999998</v>
      </c>
      <c r="BG76" s="191">
        <v>1.0130119999999998</v>
      </c>
      <c r="BH76" s="190">
        <v>1.014024</v>
      </c>
      <c r="BI76" s="191">
        <v>1.012</v>
      </c>
      <c r="BJ76" s="191">
        <v>1.012</v>
      </c>
      <c r="BK76" s="191">
        <v>1.014024</v>
      </c>
      <c r="BL76" s="193">
        <v>1.014024</v>
      </c>
    </row>
    <row r="77" spans="1:64" s="63" customFormat="1" ht="15.75" thickBot="1" x14ac:dyDescent="0.3">
      <c r="A77" s="116" t="s">
        <v>244</v>
      </c>
      <c r="B77" s="236" t="s">
        <v>234</v>
      </c>
      <c r="C77" s="116" t="s">
        <v>245</v>
      </c>
      <c r="D77" s="157" t="s">
        <v>158</v>
      </c>
      <c r="E77" s="190">
        <v>1.014024</v>
      </c>
      <c r="F77" s="191">
        <v>1.0170599999999999</v>
      </c>
      <c r="G77" s="191">
        <v>1.0170599999999999</v>
      </c>
      <c r="H77" s="191">
        <v>1.014024</v>
      </c>
      <c r="I77" s="192">
        <v>1.014024</v>
      </c>
      <c r="J77" s="190">
        <v>1.0170599999999999</v>
      </c>
      <c r="K77" s="191">
        <v>1.0190839999999999</v>
      </c>
      <c r="L77" s="191">
        <v>1.0190839999999999</v>
      </c>
      <c r="M77" s="191">
        <v>1.0170599999999999</v>
      </c>
      <c r="N77" s="193">
        <v>1.0170599999999999</v>
      </c>
      <c r="O77" s="190">
        <v>1.0150359999999998</v>
      </c>
      <c r="P77" s="247">
        <v>1.0170599999999999</v>
      </c>
      <c r="Q77" s="191">
        <v>1.0170599999999999</v>
      </c>
      <c r="R77" s="191">
        <v>1.0150359999999998</v>
      </c>
      <c r="S77" s="192">
        <v>1.0150359999999998</v>
      </c>
      <c r="T77" s="190">
        <v>1.0200960000000001</v>
      </c>
      <c r="U77" s="191">
        <v>1.0200960000000001</v>
      </c>
      <c r="V77" s="247">
        <v>1.0200960000000001</v>
      </c>
      <c r="W77" s="191">
        <v>1.0200960000000001</v>
      </c>
      <c r="X77" s="193">
        <v>1.0200960000000001</v>
      </c>
      <c r="Y77" s="190">
        <v>1.0211079999999999</v>
      </c>
      <c r="Z77" s="191">
        <v>1.0200960000000001</v>
      </c>
      <c r="AA77" s="191">
        <v>1.0200960000000001</v>
      </c>
      <c r="AB77" s="191">
        <v>1.0211079999999999</v>
      </c>
      <c r="AC77" s="191">
        <v>1.0211079999999999</v>
      </c>
      <c r="AD77" s="190">
        <v>1.0190839999999999</v>
      </c>
      <c r="AE77" s="191">
        <v>1.0180720000000001</v>
      </c>
      <c r="AF77" s="191">
        <v>1.0180720000000001</v>
      </c>
      <c r="AG77" s="191">
        <v>1.0190839999999999</v>
      </c>
      <c r="AH77" s="191">
        <v>1.0190839999999999</v>
      </c>
      <c r="AI77" s="190">
        <v>1.0200960000000001</v>
      </c>
      <c r="AJ77" s="191">
        <v>1.0170599999999999</v>
      </c>
      <c r="AK77" s="191">
        <v>1.0170599999999999</v>
      </c>
      <c r="AL77" s="191">
        <v>1.0200960000000001</v>
      </c>
      <c r="AM77" s="191">
        <v>1.0200960000000001</v>
      </c>
      <c r="AN77" s="190">
        <v>1.0150359999999998</v>
      </c>
      <c r="AO77" s="191">
        <v>1.0130119999999998</v>
      </c>
      <c r="AP77" s="191">
        <v>1.0130119999999998</v>
      </c>
      <c r="AQ77" s="191">
        <v>1.0150359999999998</v>
      </c>
      <c r="AR77" s="191">
        <v>1.0150359999999998</v>
      </c>
      <c r="AS77" s="190">
        <v>1.009976</v>
      </c>
      <c r="AT77" s="191">
        <v>1.008964</v>
      </c>
      <c r="AU77" s="191">
        <v>1.008964</v>
      </c>
      <c r="AV77" s="191">
        <v>1.009976</v>
      </c>
      <c r="AW77" s="191">
        <v>1.009976</v>
      </c>
      <c r="AX77" s="190">
        <v>1.010988</v>
      </c>
      <c r="AY77" s="191">
        <v>1.010988</v>
      </c>
      <c r="AZ77" s="191">
        <v>1.010988</v>
      </c>
      <c r="BA77" s="191">
        <v>1.010988</v>
      </c>
      <c r="BB77" s="191">
        <v>1.010988</v>
      </c>
      <c r="BC77" s="190">
        <v>1.0130119999999998</v>
      </c>
      <c r="BD77" s="191">
        <v>1.010988</v>
      </c>
      <c r="BE77" s="191">
        <v>1.010988</v>
      </c>
      <c r="BF77" s="191">
        <v>1.0130119999999998</v>
      </c>
      <c r="BG77" s="191">
        <v>1.0130119999999998</v>
      </c>
      <c r="BH77" s="190">
        <v>1.014024</v>
      </c>
      <c r="BI77" s="191">
        <v>1.012</v>
      </c>
      <c r="BJ77" s="191">
        <v>1.012</v>
      </c>
      <c r="BK77" s="191">
        <v>1.014024</v>
      </c>
      <c r="BL77" s="193">
        <v>1.014024</v>
      </c>
    </row>
    <row r="78" spans="1:64" s="63" customFormat="1" ht="15.75" thickBot="1" x14ac:dyDescent="0.3">
      <c r="A78" s="232" t="s">
        <v>275</v>
      </c>
      <c r="B78" s="236" t="s">
        <v>234</v>
      </c>
      <c r="C78" s="232" t="s">
        <v>276</v>
      </c>
      <c r="D78" s="157" t="s">
        <v>158</v>
      </c>
      <c r="E78" s="190">
        <v>1.014024</v>
      </c>
      <c r="F78" s="191">
        <v>1.0170599999999999</v>
      </c>
      <c r="G78" s="191">
        <v>1.0170599999999999</v>
      </c>
      <c r="H78" s="191">
        <v>1.014024</v>
      </c>
      <c r="I78" s="192">
        <v>1.014024</v>
      </c>
      <c r="J78" s="190">
        <v>1.0170599999999999</v>
      </c>
      <c r="K78" s="191">
        <v>1.0190839999999999</v>
      </c>
      <c r="L78" s="191">
        <v>1.0190839999999999</v>
      </c>
      <c r="M78" s="191">
        <v>1.0170599999999999</v>
      </c>
      <c r="N78" s="193">
        <v>1.0170599999999999</v>
      </c>
      <c r="O78" s="190">
        <v>1.0150359999999998</v>
      </c>
      <c r="P78" s="247">
        <v>1.0170599999999999</v>
      </c>
      <c r="Q78" s="191">
        <v>1.0170599999999999</v>
      </c>
      <c r="R78" s="191">
        <v>1.0150359999999998</v>
      </c>
      <c r="S78" s="192">
        <v>1.0150359999999998</v>
      </c>
      <c r="T78" s="190">
        <v>1.0200960000000001</v>
      </c>
      <c r="U78" s="191">
        <v>1.0200960000000001</v>
      </c>
      <c r="V78" s="247">
        <v>1.0200960000000001</v>
      </c>
      <c r="W78" s="191">
        <v>1.0200960000000001</v>
      </c>
      <c r="X78" s="193">
        <v>1.0200960000000001</v>
      </c>
      <c r="Y78" s="190">
        <v>1.0211079999999999</v>
      </c>
      <c r="Z78" s="191">
        <v>1.0200960000000001</v>
      </c>
      <c r="AA78" s="191">
        <v>1.0200960000000001</v>
      </c>
      <c r="AB78" s="191">
        <v>1.0211079999999999</v>
      </c>
      <c r="AC78" s="191">
        <v>1.0211079999999999</v>
      </c>
      <c r="AD78" s="190">
        <v>1.0190839999999999</v>
      </c>
      <c r="AE78" s="191">
        <v>1.0180720000000001</v>
      </c>
      <c r="AF78" s="191">
        <v>1.0180720000000001</v>
      </c>
      <c r="AG78" s="191">
        <v>1.0190839999999999</v>
      </c>
      <c r="AH78" s="191">
        <v>1.0190839999999999</v>
      </c>
      <c r="AI78" s="190">
        <v>1.0200960000000001</v>
      </c>
      <c r="AJ78" s="191">
        <v>1.0170599999999999</v>
      </c>
      <c r="AK78" s="191">
        <v>1.0170599999999999</v>
      </c>
      <c r="AL78" s="191">
        <v>1.0200960000000001</v>
      </c>
      <c r="AM78" s="191">
        <v>1.0200960000000001</v>
      </c>
      <c r="AN78" s="190">
        <v>1.0150359999999998</v>
      </c>
      <c r="AO78" s="191">
        <v>1.0130119999999998</v>
      </c>
      <c r="AP78" s="191">
        <v>1.0130119999999998</v>
      </c>
      <c r="AQ78" s="191">
        <v>1.0150359999999998</v>
      </c>
      <c r="AR78" s="191">
        <v>1.0150359999999998</v>
      </c>
      <c r="AS78" s="190">
        <v>1.009976</v>
      </c>
      <c r="AT78" s="191">
        <v>1.008964</v>
      </c>
      <c r="AU78" s="191">
        <v>1.008964</v>
      </c>
      <c r="AV78" s="191">
        <v>1.009976</v>
      </c>
      <c r="AW78" s="191">
        <v>1.009976</v>
      </c>
      <c r="AX78" s="190">
        <v>1.010988</v>
      </c>
      <c r="AY78" s="191">
        <v>1.010988</v>
      </c>
      <c r="AZ78" s="191">
        <v>1.010988</v>
      </c>
      <c r="BA78" s="191">
        <v>1.010988</v>
      </c>
      <c r="BB78" s="191">
        <v>1.010988</v>
      </c>
      <c r="BC78" s="190">
        <v>1.0130119999999998</v>
      </c>
      <c r="BD78" s="191">
        <v>1.010988</v>
      </c>
      <c r="BE78" s="191">
        <v>1.010988</v>
      </c>
      <c r="BF78" s="191">
        <v>1.0130119999999998</v>
      </c>
      <c r="BG78" s="191">
        <v>1.0130119999999998</v>
      </c>
      <c r="BH78" s="190">
        <v>1.014024</v>
      </c>
      <c r="BI78" s="191">
        <v>1.012</v>
      </c>
      <c r="BJ78" s="191">
        <v>1.012</v>
      </c>
      <c r="BK78" s="191">
        <v>1.014024</v>
      </c>
      <c r="BL78" s="193">
        <v>1.014024</v>
      </c>
    </row>
    <row r="79" spans="1:64" s="48" customFormat="1" ht="15.75" thickBot="1" x14ac:dyDescent="0.3">
      <c r="A79" s="90" t="s">
        <v>193</v>
      </c>
      <c r="B79" s="237" t="s">
        <v>194</v>
      </c>
      <c r="C79" s="90" t="s">
        <v>195</v>
      </c>
      <c r="D79" s="157" t="s">
        <v>146</v>
      </c>
      <c r="E79" s="190">
        <v>0.99580800000000003</v>
      </c>
      <c r="F79" s="191">
        <v>0.99884399999999995</v>
      </c>
      <c r="G79" s="191">
        <v>0.99884399999999995</v>
      </c>
      <c r="H79" s="191">
        <v>0.99580800000000003</v>
      </c>
      <c r="I79" s="192">
        <v>0.99580800000000003</v>
      </c>
      <c r="J79" s="190">
        <v>0.99783200000000005</v>
      </c>
      <c r="K79" s="191">
        <v>1.0008680000000001</v>
      </c>
      <c r="L79" s="191">
        <v>1.0008680000000001</v>
      </c>
      <c r="M79" s="191">
        <v>0.99783200000000005</v>
      </c>
      <c r="N79" s="193">
        <v>0.99783200000000005</v>
      </c>
      <c r="O79" s="190">
        <v>0.99682000000000004</v>
      </c>
      <c r="P79" s="247">
        <v>0.99985599999999997</v>
      </c>
      <c r="Q79" s="191">
        <v>0.99985599999999997</v>
      </c>
      <c r="R79" s="191">
        <v>0.99682000000000004</v>
      </c>
      <c r="S79" s="192">
        <v>0.99682000000000004</v>
      </c>
      <c r="T79" s="190">
        <v>1.0018800000000001</v>
      </c>
      <c r="U79" s="191">
        <v>1.0039039999999999</v>
      </c>
      <c r="V79" s="247">
        <v>1.0039039999999999</v>
      </c>
      <c r="W79" s="191">
        <v>1.0018800000000001</v>
      </c>
      <c r="X79" s="193">
        <v>1.0018800000000001</v>
      </c>
      <c r="Y79" s="190">
        <v>1.0018800000000001</v>
      </c>
      <c r="Z79" s="191">
        <v>1.0028919999999999</v>
      </c>
      <c r="AA79" s="191">
        <v>1.0028919999999999</v>
      </c>
      <c r="AB79" s="191">
        <v>1.0018800000000001</v>
      </c>
      <c r="AC79" s="191">
        <v>1.0018800000000001</v>
      </c>
      <c r="AD79" s="190">
        <v>0.99985599999999997</v>
      </c>
      <c r="AE79" s="191">
        <v>1.0018800000000001</v>
      </c>
      <c r="AF79" s="191">
        <v>1.0018800000000001</v>
      </c>
      <c r="AG79" s="191">
        <v>0.99985599999999997</v>
      </c>
      <c r="AH79" s="191">
        <v>0.99985599999999997</v>
      </c>
      <c r="AI79" s="190">
        <v>1.0028919999999999</v>
      </c>
      <c r="AJ79" s="191">
        <v>1.0028919999999999</v>
      </c>
      <c r="AK79" s="191">
        <v>1.0028919999999999</v>
      </c>
      <c r="AL79" s="191">
        <v>1.0028919999999999</v>
      </c>
      <c r="AM79" s="191">
        <v>1.0028919999999999</v>
      </c>
      <c r="AN79" s="190">
        <v>0.99580800000000003</v>
      </c>
      <c r="AO79" s="191">
        <v>0.99580800000000003</v>
      </c>
      <c r="AP79" s="191">
        <v>0.99580800000000003</v>
      </c>
      <c r="AQ79" s="191">
        <v>0.99580800000000003</v>
      </c>
      <c r="AR79" s="191">
        <v>0.99580800000000003</v>
      </c>
      <c r="AS79" s="190">
        <v>0.99580800000000003</v>
      </c>
      <c r="AT79" s="191">
        <v>0.99580800000000003</v>
      </c>
      <c r="AU79" s="191">
        <v>0.99580800000000003</v>
      </c>
      <c r="AV79" s="191">
        <v>0.99580800000000003</v>
      </c>
      <c r="AW79" s="191">
        <v>0.99580800000000003</v>
      </c>
      <c r="AX79" s="190">
        <v>0.99783200000000005</v>
      </c>
      <c r="AY79" s="191">
        <v>0.99985599999999997</v>
      </c>
      <c r="AZ79" s="191">
        <v>0.99985599999999997</v>
      </c>
      <c r="BA79" s="191">
        <v>0.99783200000000005</v>
      </c>
      <c r="BB79" s="191">
        <v>0.99783200000000005</v>
      </c>
      <c r="BC79" s="190">
        <v>1.0028919999999999</v>
      </c>
      <c r="BD79" s="191">
        <v>1.0039039999999999</v>
      </c>
      <c r="BE79" s="191">
        <v>1.0039039999999999</v>
      </c>
      <c r="BF79" s="191">
        <v>1.0028919999999999</v>
      </c>
      <c r="BG79" s="191">
        <v>1.0028919999999999</v>
      </c>
      <c r="BH79" s="190">
        <v>1.0039039999999999</v>
      </c>
      <c r="BI79" s="191">
        <v>1.0039039999999999</v>
      </c>
      <c r="BJ79" s="191">
        <v>1.0039039999999999</v>
      </c>
      <c r="BK79" s="191">
        <v>1.0039039999999999</v>
      </c>
      <c r="BL79" s="193">
        <v>1.0039039999999999</v>
      </c>
    </row>
    <row r="80" spans="1:64" s="48" customFormat="1" ht="15.75" thickBot="1" x14ac:dyDescent="0.3">
      <c r="A80" s="97" t="s">
        <v>213</v>
      </c>
      <c r="B80" s="238" t="s">
        <v>212</v>
      </c>
      <c r="C80" s="97" t="s">
        <v>211</v>
      </c>
      <c r="D80" s="157" t="s">
        <v>158</v>
      </c>
      <c r="E80" s="190">
        <v>1.002</v>
      </c>
      <c r="F80" s="191">
        <v>1.0049999999999999</v>
      </c>
      <c r="G80" s="191">
        <v>1.0049999999999999</v>
      </c>
      <c r="H80" s="191">
        <v>1.002</v>
      </c>
      <c r="I80" s="192">
        <v>1.002</v>
      </c>
      <c r="J80" s="190">
        <v>1.0009999999999999</v>
      </c>
      <c r="K80" s="191">
        <v>1.006</v>
      </c>
      <c r="L80" s="191">
        <v>1.006</v>
      </c>
      <c r="M80" s="191">
        <v>1.0009999999999999</v>
      </c>
      <c r="N80" s="193">
        <v>1.0009999999999999</v>
      </c>
      <c r="O80" s="190">
        <v>1.0009999999999999</v>
      </c>
      <c r="P80" s="247">
        <v>1.004</v>
      </c>
      <c r="Q80" s="191">
        <v>1.004</v>
      </c>
      <c r="R80" s="191">
        <v>1.0009999999999999</v>
      </c>
      <c r="S80" s="192">
        <v>1.0009999999999999</v>
      </c>
      <c r="T80" s="190">
        <v>1.0049999999999999</v>
      </c>
      <c r="U80" s="191">
        <v>1.004</v>
      </c>
      <c r="V80" s="247">
        <v>1.004</v>
      </c>
      <c r="W80" s="191">
        <v>1.0049999999999999</v>
      </c>
      <c r="X80" s="193">
        <v>1.0049999999999999</v>
      </c>
      <c r="Y80" s="190">
        <v>1.0049999999999999</v>
      </c>
      <c r="Z80" s="191">
        <v>1.0029999999999999</v>
      </c>
      <c r="AA80" s="191">
        <v>1.0029999999999999</v>
      </c>
      <c r="AB80" s="191">
        <v>1.0049999999999999</v>
      </c>
      <c r="AC80" s="191">
        <v>1.0049999999999999</v>
      </c>
      <c r="AD80" s="190">
        <v>1.002</v>
      </c>
      <c r="AE80" s="191">
        <v>1.002</v>
      </c>
      <c r="AF80" s="191">
        <v>1.002</v>
      </c>
      <c r="AG80" s="191">
        <v>1.002</v>
      </c>
      <c r="AH80" s="191">
        <v>1.002</v>
      </c>
      <c r="AI80" s="190">
        <v>1.0049999999999999</v>
      </c>
      <c r="AJ80" s="191">
        <v>1.004</v>
      </c>
      <c r="AK80" s="191">
        <v>1.004</v>
      </c>
      <c r="AL80" s="191">
        <v>1.0049999999999999</v>
      </c>
      <c r="AM80" s="191">
        <v>1.0049999999999999</v>
      </c>
      <c r="AN80" s="190">
        <v>1.0029999999999999</v>
      </c>
      <c r="AO80" s="191">
        <v>1.004</v>
      </c>
      <c r="AP80" s="191">
        <v>1.004</v>
      </c>
      <c r="AQ80" s="191">
        <v>1.0029999999999999</v>
      </c>
      <c r="AR80" s="191">
        <v>1.0029999999999999</v>
      </c>
      <c r="AS80" s="190">
        <v>0.999</v>
      </c>
      <c r="AT80" s="191">
        <v>1</v>
      </c>
      <c r="AU80" s="191">
        <v>1</v>
      </c>
      <c r="AV80" s="191">
        <v>0.999</v>
      </c>
      <c r="AW80" s="191">
        <v>0.999</v>
      </c>
      <c r="AX80" s="190">
        <v>1</v>
      </c>
      <c r="AY80" s="191">
        <v>1.002</v>
      </c>
      <c r="AZ80" s="191">
        <v>1.002</v>
      </c>
      <c r="BA80" s="191">
        <v>1</v>
      </c>
      <c r="BB80" s="191">
        <v>1</v>
      </c>
      <c r="BC80" s="190">
        <v>1.002</v>
      </c>
      <c r="BD80" s="191">
        <v>1.002</v>
      </c>
      <c r="BE80" s="191">
        <v>1.002</v>
      </c>
      <c r="BF80" s="191">
        <v>1.002</v>
      </c>
      <c r="BG80" s="191">
        <v>1.002</v>
      </c>
      <c r="BH80" s="190">
        <v>0.999</v>
      </c>
      <c r="BI80" s="191">
        <v>1.0029999999999999</v>
      </c>
      <c r="BJ80" s="191">
        <v>1.0029999999999999</v>
      </c>
      <c r="BK80" s="191">
        <v>0.999</v>
      </c>
      <c r="BL80" s="193">
        <v>0.999</v>
      </c>
    </row>
    <row r="81" spans="1:64" s="48" customFormat="1" ht="15.75" thickBot="1" x14ac:dyDescent="0.3">
      <c r="A81" s="90" t="s">
        <v>141</v>
      </c>
      <c r="B81" s="237" t="s">
        <v>163</v>
      </c>
      <c r="C81" s="90" t="s">
        <v>107</v>
      </c>
      <c r="D81" s="157" t="s">
        <v>158</v>
      </c>
      <c r="E81" s="190">
        <v>1.014024</v>
      </c>
      <c r="F81" s="191">
        <v>1.0170599999999999</v>
      </c>
      <c r="G81" s="191">
        <v>1.0170599999999999</v>
      </c>
      <c r="H81" s="191">
        <v>1.014024</v>
      </c>
      <c r="I81" s="192">
        <v>1.014024</v>
      </c>
      <c r="J81" s="190">
        <v>1.0130119999999998</v>
      </c>
      <c r="K81" s="191">
        <v>1.0180720000000001</v>
      </c>
      <c r="L81" s="191">
        <v>1.0180720000000001</v>
      </c>
      <c r="M81" s="191">
        <v>1.0130119999999998</v>
      </c>
      <c r="N81" s="193">
        <v>1.0130119999999998</v>
      </c>
      <c r="O81" s="190">
        <v>1.0130119999999998</v>
      </c>
      <c r="P81" s="247">
        <v>1.0160480000000001</v>
      </c>
      <c r="Q81" s="191">
        <v>1.0160480000000001</v>
      </c>
      <c r="R81" s="191">
        <v>1.0130119999999998</v>
      </c>
      <c r="S81" s="192">
        <v>1.0130119999999998</v>
      </c>
      <c r="T81" s="190">
        <v>1.0170599999999999</v>
      </c>
      <c r="U81" s="191">
        <v>1.0160480000000001</v>
      </c>
      <c r="V81" s="247">
        <v>1.0160480000000001</v>
      </c>
      <c r="W81" s="191">
        <v>1.0170599999999999</v>
      </c>
      <c r="X81" s="193">
        <v>1.0170599999999999</v>
      </c>
      <c r="Y81" s="190">
        <v>1.0170599999999999</v>
      </c>
      <c r="Z81" s="191">
        <v>1.0150359999999998</v>
      </c>
      <c r="AA81" s="191">
        <v>1.0150359999999998</v>
      </c>
      <c r="AB81" s="191">
        <v>1.0170599999999999</v>
      </c>
      <c r="AC81" s="191">
        <v>1.0170599999999999</v>
      </c>
      <c r="AD81" s="190">
        <v>1.014024</v>
      </c>
      <c r="AE81" s="191">
        <v>1.014024</v>
      </c>
      <c r="AF81" s="191">
        <v>1.014024</v>
      </c>
      <c r="AG81" s="191">
        <v>1.014024</v>
      </c>
      <c r="AH81" s="191">
        <v>1.014024</v>
      </c>
      <c r="AI81" s="190">
        <v>1.0170599999999999</v>
      </c>
      <c r="AJ81" s="191">
        <v>1.0160480000000001</v>
      </c>
      <c r="AK81" s="191">
        <v>1.0160480000000001</v>
      </c>
      <c r="AL81" s="191">
        <v>1.0170599999999999</v>
      </c>
      <c r="AM81" s="191">
        <v>1.0170599999999999</v>
      </c>
      <c r="AN81" s="190">
        <v>1.0150359999999998</v>
      </c>
      <c r="AO81" s="191">
        <v>1.0160480000000001</v>
      </c>
      <c r="AP81" s="191">
        <v>1.0160480000000001</v>
      </c>
      <c r="AQ81" s="191">
        <v>1.0150359999999998</v>
      </c>
      <c r="AR81" s="191">
        <v>1.0150359999999998</v>
      </c>
      <c r="AS81" s="190">
        <v>1.010988</v>
      </c>
      <c r="AT81" s="191">
        <v>1.012</v>
      </c>
      <c r="AU81" s="191">
        <v>1.012</v>
      </c>
      <c r="AV81" s="191">
        <v>1.010988</v>
      </c>
      <c r="AW81" s="191">
        <v>1.010988</v>
      </c>
      <c r="AX81" s="190">
        <v>1.012</v>
      </c>
      <c r="AY81" s="191">
        <v>1.014024</v>
      </c>
      <c r="AZ81" s="191">
        <v>1.014024</v>
      </c>
      <c r="BA81" s="191">
        <v>1.012</v>
      </c>
      <c r="BB81" s="191">
        <v>1.012</v>
      </c>
      <c r="BC81" s="190">
        <v>1.014024</v>
      </c>
      <c r="BD81" s="191">
        <v>1.014024</v>
      </c>
      <c r="BE81" s="191">
        <v>1.014024</v>
      </c>
      <c r="BF81" s="191">
        <v>1.014024</v>
      </c>
      <c r="BG81" s="191">
        <v>1.014024</v>
      </c>
      <c r="BH81" s="190">
        <v>1.010988</v>
      </c>
      <c r="BI81" s="191">
        <v>1.0150359999999998</v>
      </c>
      <c r="BJ81" s="191">
        <v>1.0150359999999998</v>
      </c>
      <c r="BK81" s="191">
        <v>1.010988</v>
      </c>
      <c r="BL81" s="193">
        <v>1.010988</v>
      </c>
    </row>
    <row r="82" spans="1:64" s="48" customFormat="1" ht="15.75" thickBot="1" x14ac:dyDescent="0.3">
      <c r="A82" s="140" t="s">
        <v>165</v>
      </c>
      <c r="B82" s="239" t="s">
        <v>163</v>
      </c>
      <c r="C82" s="140" t="s">
        <v>167</v>
      </c>
      <c r="D82" s="226" t="s">
        <v>142</v>
      </c>
      <c r="E82" s="190">
        <v>1.0217234058441558</v>
      </c>
      <c r="F82" s="191">
        <v>1.0243852987012987</v>
      </c>
      <c r="G82" s="191">
        <v>1.0263899666048237</v>
      </c>
      <c r="H82" s="191">
        <v>1.0237228645640075</v>
      </c>
      <c r="I82" s="192">
        <v>1.0217234058441558</v>
      </c>
      <c r="J82" s="190">
        <v>1.0237674058441557</v>
      </c>
      <c r="K82" s="191">
        <v>1.0266402402597401</v>
      </c>
      <c r="L82" s="191">
        <v>1.0286493209647494</v>
      </c>
      <c r="M82" s="191">
        <v>1.0257708645640073</v>
      </c>
      <c r="N82" s="193">
        <v>1.0237674058441557</v>
      </c>
      <c r="O82" s="190">
        <v>1.0227454058441559</v>
      </c>
      <c r="P82" s="247">
        <v>1.0243852987012987</v>
      </c>
      <c r="Q82" s="191">
        <v>1.0263899666048237</v>
      </c>
      <c r="R82" s="191">
        <v>1.0247468645640074</v>
      </c>
      <c r="S82" s="192">
        <v>1.0227454058441559</v>
      </c>
      <c r="T82" s="190">
        <v>1.0271367824675324</v>
      </c>
      <c r="U82" s="191">
        <v>1.0274512987012985</v>
      </c>
      <c r="V82" s="247">
        <v>1.0294619666048237</v>
      </c>
      <c r="W82" s="191">
        <v>1.0291468348794062</v>
      </c>
      <c r="X82" s="193">
        <v>1.0271367824675324</v>
      </c>
      <c r="Y82" s="190">
        <v>1.0279146590909092</v>
      </c>
      <c r="Z82" s="191">
        <v>1.0277546753246751</v>
      </c>
      <c r="AA82" s="191">
        <v>1.0297659369202226</v>
      </c>
      <c r="AB82" s="191">
        <v>1.0299262337662338</v>
      </c>
      <c r="AC82" s="191">
        <v>1.0279146590909092</v>
      </c>
      <c r="AD82" s="190">
        <v>1.0265188896103896</v>
      </c>
      <c r="AE82" s="191">
        <v>1.026325724025974</v>
      </c>
      <c r="AF82" s="191">
        <v>1.0283341892393321</v>
      </c>
      <c r="AG82" s="191">
        <v>1.02852773283859</v>
      </c>
      <c r="AH82" s="191">
        <v>1.0265188896103896</v>
      </c>
      <c r="AI82" s="190">
        <v>1.0272071753246754</v>
      </c>
      <c r="AJ82" s="191">
        <v>1.0250513051948051</v>
      </c>
      <c r="AK82" s="191">
        <v>1.0270572764378478</v>
      </c>
      <c r="AL82" s="191">
        <v>1.0292173654916512</v>
      </c>
      <c r="AM82" s="191">
        <v>1.0272071753246754</v>
      </c>
      <c r="AN82" s="190">
        <v>1.0223412987012988</v>
      </c>
      <c r="AO82" s="191">
        <v>1.020963305194805</v>
      </c>
      <c r="AP82" s="191">
        <v>1.0229612764378477</v>
      </c>
      <c r="AQ82" s="191">
        <v>1.0243419666048237</v>
      </c>
      <c r="AR82" s="191">
        <v>1.0223412987012988</v>
      </c>
      <c r="AS82" s="190">
        <v>1.0172312987012986</v>
      </c>
      <c r="AT82" s="191">
        <v>1.0168753051948052</v>
      </c>
      <c r="AU82" s="191">
        <v>1.0188652764378479</v>
      </c>
      <c r="AV82" s="191">
        <v>1.0192219666048237</v>
      </c>
      <c r="AW82" s="191">
        <v>1.0172312987012986</v>
      </c>
      <c r="AX82" s="190">
        <v>1.0188683474025975</v>
      </c>
      <c r="AY82" s="191">
        <v>1.0190821331168831</v>
      </c>
      <c r="AZ82" s="191">
        <v>1.0210764230055658</v>
      </c>
      <c r="BA82" s="191">
        <v>1.0208622189239334</v>
      </c>
      <c r="BB82" s="191">
        <v>1.0188683474025975</v>
      </c>
      <c r="BC82" s="190">
        <v>1.0161029716349181</v>
      </c>
      <c r="BD82" s="191">
        <v>1.0149066705092566</v>
      </c>
      <c r="BE82" s="191">
        <v>1.0162161757784354</v>
      </c>
      <c r="BF82" s="191">
        <v>1.0174140204574824</v>
      </c>
      <c r="BG82" s="191">
        <v>1.0161029716349181</v>
      </c>
      <c r="BH82" s="190">
        <v>1.0176309836085797</v>
      </c>
      <c r="BI82" s="191">
        <v>1.0159252416765836</v>
      </c>
      <c r="BJ82" s="191">
        <v>1.0172360611792277</v>
      </c>
      <c r="BK82" s="191">
        <v>1.0189440039816218</v>
      </c>
      <c r="BL82" s="193">
        <v>1.0176309836085797</v>
      </c>
    </row>
    <row r="83" spans="1:64" s="63" customFormat="1" ht="15.75" thickBot="1" x14ac:dyDescent="0.3">
      <c r="A83" s="163" t="s">
        <v>184</v>
      </c>
      <c r="B83" s="240" t="s">
        <v>163</v>
      </c>
      <c r="C83" s="163" t="s">
        <v>93</v>
      </c>
      <c r="D83" s="227" t="s">
        <v>142</v>
      </c>
      <c r="E83" s="246">
        <v>1.0241057625692362</v>
      </c>
      <c r="F83" s="247">
        <v>1.0273280387989161</v>
      </c>
      <c r="G83" s="247">
        <v>1.0569850077627041</v>
      </c>
      <c r="H83" s="247">
        <v>1.0536697106647841</v>
      </c>
      <c r="I83" s="248">
        <v>1.0241057625692362</v>
      </c>
      <c r="J83" s="246">
        <v>1.0263941876309322</v>
      </c>
      <c r="K83" s="247">
        <v>1.0300969692693021</v>
      </c>
      <c r="L83" s="247">
        <v>1.059833871888088</v>
      </c>
      <c r="M83" s="247">
        <v>1.0560241981218081</v>
      </c>
      <c r="N83" s="249">
        <v>1.0263941876309322</v>
      </c>
      <c r="O83" s="246">
        <v>1.02517597928486</v>
      </c>
      <c r="P83" s="247">
        <v>1.0274843201683839</v>
      </c>
      <c r="Q83" s="247">
        <v>1.0569865906582081</v>
      </c>
      <c r="R83" s="247">
        <v>1.0546119701285701</v>
      </c>
      <c r="S83" s="248">
        <v>1.02517597928486</v>
      </c>
      <c r="T83" s="246">
        <v>1.029698838173668</v>
      </c>
      <c r="U83" s="247">
        <v>1.0306103066730379</v>
      </c>
      <c r="V83" s="247">
        <v>1.0602023339577811</v>
      </c>
      <c r="W83" s="247">
        <v>1.0592646943629662</v>
      </c>
      <c r="X83" s="249">
        <v>1.029698838173668</v>
      </c>
      <c r="Y83" s="246">
        <v>1.0302427415686639</v>
      </c>
      <c r="Z83" s="247">
        <v>1.031033008136248</v>
      </c>
      <c r="AA83" s="247">
        <v>1.0606371724946762</v>
      </c>
      <c r="AB83" s="247">
        <v>1.0598242149160679</v>
      </c>
      <c r="AC83" s="247">
        <v>1.0302427415686639</v>
      </c>
      <c r="AD83" s="246">
        <v>1.0282417507843</v>
      </c>
      <c r="AE83" s="247">
        <v>1.0291497081207419</v>
      </c>
      <c r="AF83" s="247">
        <v>1.0586997970783292</v>
      </c>
      <c r="AG83" s="247">
        <v>1.0577657694628502</v>
      </c>
      <c r="AH83" s="247">
        <v>1.0282417507843</v>
      </c>
      <c r="AI83" s="246">
        <v>1.0298622213420578</v>
      </c>
      <c r="AJ83" s="247">
        <v>1.0283683931684799</v>
      </c>
      <c r="AK83" s="247">
        <v>1.05789604814376</v>
      </c>
      <c r="AL83" s="247">
        <v>1.0594327687702709</v>
      </c>
      <c r="AM83" s="247">
        <v>1.0298622213420578</v>
      </c>
      <c r="AN83" s="246">
        <v>1.024377653282698</v>
      </c>
      <c r="AO83" s="247">
        <v>1.023913496250632</v>
      </c>
      <c r="AP83" s="247">
        <v>1.0533132372798841</v>
      </c>
      <c r="AQ83" s="247">
        <v>1.053790721703951</v>
      </c>
      <c r="AR83" s="247">
        <v>1.024377653282698</v>
      </c>
      <c r="AS83" s="246">
        <v>1.020086254653336</v>
      </c>
      <c r="AT83" s="247">
        <v>1.02023965012554</v>
      </c>
      <c r="AU83" s="247">
        <v>1.0495339036062301</v>
      </c>
      <c r="AV83" s="247">
        <v>1.0493761036729321</v>
      </c>
      <c r="AW83" s="247">
        <v>1.020086254653336</v>
      </c>
      <c r="AX83" s="246">
        <v>1.02139828763817</v>
      </c>
      <c r="AY83" s="247">
        <v>1.022655694081736</v>
      </c>
      <c r="AZ83" s="247">
        <v>1.052019319698732</v>
      </c>
      <c r="BA83" s="247">
        <v>1.050725809205415</v>
      </c>
      <c r="BB83" s="247">
        <v>1.02139828763817</v>
      </c>
      <c r="BC83" s="246">
        <v>1.0232783725138519</v>
      </c>
      <c r="BD83" s="247">
        <v>1.02297151681439</v>
      </c>
      <c r="BE83" s="247">
        <v>1.0523442106843051</v>
      </c>
      <c r="BF83" s="247">
        <v>1.052659877165274</v>
      </c>
      <c r="BG83" s="247">
        <v>1.0232783725138519</v>
      </c>
      <c r="BH83" s="246">
        <v>1.0249685020361279</v>
      </c>
      <c r="BI83" s="247">
        <v>1.024119044209898</v>
      </c>
      <c r="BJ83" s="247">
        <v>1.053524687160351</v>
      </c>
      <c r="BK83" s="247">
        <v>1.0543985355627361</v>
      </c>
      <c r="BL83" s="249">
        <v>1.0249685020361279</v>
      </c>
    </row>
    <row r="84" spans="1:64" ht="15" x14ac:dyDescent="0.25">
      <c r="A84" s="36"/>
      <c r="B84" s="37"/>
      <c r="C84" s="21"/>
      <c r="D84" s="38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  <c r="AC84" s="150"/>
      <c r="AD84" s="150"/>
      <c r="AE84" s="150"/>
      <c r="AF84" s="150"/>
      <c r="AG84" s="150"/>
      <c r="AH84" s="150"/>
      <c r="AI84" s="150"/>
      <c r="AJ84" s="150"/>
      <c r="AK84" s="150"/>
      <c r="AL84" s="150"/>
      <c r="AM84" s="150"/>
      <c r="AN84" s="150"/>
      <c r="AO84" s="68"/>
    </row>
    <row r="85" spans="1:64" ht="15.75" thickBot="1" x14ac:dyDescent="0.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</row>
    <row r="86" spans="1:64" ht="15.75" thickTop="1" x14ac:dyDescent="0.25">
      <c r="A86" s="26"/>
      <c r="B86" s="27"/>
      <c r="C86" s="27"/>
      <c r="D86" s="27"/>
      <c r="E86" s="27"/>
      <c r="F86" s="27"/>
      <c r="G86" s="27"/>
      <c r="H86" s="28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</row>
    <row r="87" spans="1:64" ht="15" x14ac:dyDescent="0.25">
      <c r="A87" s="29" t="s">
        <v>185</v>
      </c>
      <c r="B87" s="3"/>
      <c r="C87" s="3"/>
      <c r="D87" s="3"/>
      <c r="E87" s="3"/>
      <c r="F87" s="3"/>
      <c r="G87" s="3"/>
      <c r="H87" s="30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</row>
    <row r="88" spans="1:64" ht="15" x14ac:dyDescent="0.25">
      <c r="A88" s="31"/>
      <c r="B88" s="3"/>
      <c r="C88" s="3"/>
      <c r="D88" s="3"/>
      <c r="E88" s="3"/>
      <c r="F88" s="3"/>
      <c r="G88" s="3"/>
      <c r="H88" s="30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</row>
    <row r="89" spans="1:64" ht="15" x14ac:dyDescent="0.25">
      <c r="A89" s="32" t="s">
        <v>186</v>
      </c>
      <c r="B89" s="3"/>
      <c r="C89" s="3"/>
      <c r="D89" s="3"/>
      <c r="E89" s="3"/>
      <c r="F89" s="3"/>
      <c r="G89" s="3"/>
      <c r="H89" s="30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</row>
    <row r="90" spans="1:64" ht="15" x14ac:dyDescent="0.25">
      <c r="A90" s="32" t="s">
        <v>312</v>
      </c>
      <c r="B90" s="3"/>
      <c r="C90" s="3"/>
      <c r="D90" s="3"/>
      <c r="E90" s="3"/>
      <c r="F90" s="3"/>
      <c r="G90" s="3"/>
      <c r="H90" s="30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</row>
    <row r="91" spans="1:64" ht="15" x14ac:dyDescent="0.25">
      <c r="A91" s="32"/>
      <c r="B91" s="3"/>
      <c r="C91" s="3"/>
      <c r="D91" s="3"/>
      <c r="E91" s="3"/>
      <c r="F91" s="3"/>
      <c r="G91" s="3"/>
      <c r="H91" s="30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</row>
    <row r="92" spans="1:64" ht="15" x14ac:dyDescent="0.25">
      <c r="A92" s="32" t="s">
        <v>187</v>
      </c>
      <c r="B92" s="3"/>
      <c r="C92" s="3"/>
      <c r="D92" s="3"/>
      <c r="E92" s="3"/>
      <c r="F92" s="3"/>
      <c r="G92" s="3"/>
      <c r="H92" s="30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</row>
    <row r="93" spans="1:64" ht="15" x14ac:dyDescent="0.25">
      <c r="A93" s="33" t="s">
        <v>188</v>
      </c>
      <c r="B93" s="3"/>
      <c r="C93" s="3"/>
      <c r="D93" s="3"/>
      <c r="E93" s="3"/>
      <c r="F93" s="3"/>
      <c r="G93" s="3"/>
      <c r="H93" s="30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</row>
    <row r="94" spans="1:64" ht="15" x14ac:dyDescent="0.25">
      <c r="A94" s="33" t="s">
        <v>189</v>
      </c>
      <c r="B94" s="3"/>
      <c r="C94" s="3"/>
      <c r="D94" s="3"/>
      <c r="E94" s="3"/>
      <c r="F94" s="3"/>
      <c r="G94" s="3"/>
      <c r="H94" s="30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</row>
    <row r="95" spans="1:64" ht="15" x14ac:dyDescent="0.25">
      <c r="A95" s="32" t="s">
        <v>190</v>
      </c>
      <c r="B95" s="3"/>
      <c r="C95" s="3"/>
      <c r="D95" s="3"/>
      <c r="E95" s="3"/>
      <c r="F95" s="3"/>
      <c r="G95" s="3"/>
      <c r="H95" s="30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</row>
    <row r="96" spans="1:64" ht="15" x14ac:dyDescent="0.25">
      <c r="A96" s="33" t="s">
        <v>311</v>
      </c>
      <c r="B96" s="3"/>
      <c r="C96" s="3"/>
      <c r="D96" s="3"/>
      <c r="E96" s="3"/>
      <c r="F96" s="3"/>
      <c r="G96" s="3"/>
      <c r="H96" s="30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</row>
    <row r="97" spans="1:40" ht="15" x14ac:dyDescent="0.25">
      <c r="A97" s="33" t="s">
        <v>189</v>
      </c>
      <c r="B97" s="3"/>
      <c r="C97" s="3"/>
      <c r="D97" s="3"/>
      <c r="E97" s="3"/>
      <c r="F97" s="3"/>
      <c r="G97" s="3"/>
      <c r="H97" s="30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</row>
    <row r="98" spans="1:40" ht="15" x14ac:dyDescent="0.25">
      <c r="B98" s="3"/>
      <c r="C98" s="3"/>
      <c r="D98" s="3"/>
      <c r="E98" s="3"/>
      <c r="F98" s="3"/>
      <c r="G98" s="3"/>
      <c r="H98" s="30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</row>
    <row r="99" spans="1:40" ht="15" x14ac:dyDescent="0.25">
      <c r="A99" s="32" t="s">
        <v>191</v>
      </c>
      <c r="B99" s="3"/>
      <c r="C99" s="3"/>
      <c r="D99" s="3"/>
      <c r="E99" s="3"/>
      <c r="F99" s="3"/>
      <c r="G99" s="3"/>
      <c r="H99" s="30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</row>
    <row r="100" spans="1:40" ht="15" x14ac:dyDescent="0.25">
      <c r="A100" s="34"/>
      <c r="B100" s="3"/>
      <c r="C100" s="3"/>
      <c r="D100" s="3"/>
      <c r="E100" s="3"/>
      <c r="F100" s="3"/>
      <c r="G100" s="3"/>
      <c r="H100" s="30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</row>
    <row r="101" spans="1:40" ht="15" x14ac:dyDescent="0.25">
      <c r="A101" s="29" t="s">
        <v>192</v>
      </c>
      <c r="B101" s="3"/>
      <c r="C101" s="3"/>
      <c r="D101" s="3"/>
      <c r="E101" s="3"/>
      <c r="F101" s="3"/>
      <c r="G101" s="3"/>
      <c r="H101" s="30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</row>
    <row r="102" spans="1:40" ht="15" x14ac:dyDescent="0.25">
      <c r="A102" s="34" t="s">
        <v>306</v>
      </c>
      <c r="B102" s="3"/>
      <c r="C102" s="3"/>
      <c r="D102" s="3"/>
      <c r="E102" s="3"/>
      <c r="F102" s="3"/>
      <c r="G102" s="3"/>
      <c r="H102" s="30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</row>
    <row r="103" spans="1:40" ht="15" x14ac:dyDescent="0.25">
      <c r="A103" s="35" t="s">
        <v>307</v>
      </c>
      <c r="B103" s="3"/>
      <c r="C103" s="3"/>
      <c r="D103" s="3"/>
      <c r="E103" s="3"/>
      <c r="F103" s="3"/>
      <c r="G103" s="3"/>
      <c r="H103" s="30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</row>
    <row r="104" spans="1:40" ht="15" x14ac:dyDescent="0.25">
      <c r="A104" s="34" t="s">
        <v>308</v>
      </c>
      <c r="B104" s="3"/>
      <c r="C104" s="3"/>
      <c r="D104" s="3"/>
      <c r="E104" s="3"/>
      <c r="F104" s="3"/>
      <c r="G104" s="3"/>
      <c r="H104" s="30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</row>
    <row r="105" spans="1:40" ht="15" x14ac:dyDescent="0.25">
      <c r="A105" s="35" t="s">
        <v>309</v>
      </c>
      <c r="B105" s="69"/>
      <c r="C105" s="69"/>
      <c r="D105" s="69"/>
      <c r="E105" s="69"/>
      <c r="F105" s="69"/>
      <c r="G105" s="69"/>
      <c r="H105" s="30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</row>
    <row r="106" spans="1:40" ht="15" x14ac:dyDescent="0.25">
      <c r="A106" s="34" t="s">
        <v>310</v>
      </c>
      <c r="B106" s="69"/>
      <c r="C106" s="69"/>
      <c r="D106" s="69"/>
      <c r="E106" s="69"/>
      <c r="F106" s="69"/>
      <c r="G106" s="69"/>
      <c r="H106" s="30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</row>
    <row r="107" spans="1:40" ht="15" x14ac:dyDescent="0.25">
      <c r="A107" s="32"/>
      <c r="B107" s="69"/>
      <c r="C107" s="69"/>
      <c r="D107" s="69"/>
      <c r="E107" s="69"/>
      <c r="F107" s="69"/>
      <c r="G107" s="69"/>
      <c r="H107" s="30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</row>
    <row r="108" spans="1:40" ht="13.5" thickBot="1" x14ac:dyDescent="0.25">
      <c r="A108" s="211"/>
      <c r="B108" s="212"/>
      <c r="C108" s="212"/>
      <c r="D108" s="212"/>
      <c r="E108" s="212"/>
      <c r="F108" s="212"/>
      <c r="G108" s="212"/>
      <c r="H108" s="213"/>
    </row>
    <row r="109" spans="1:40" ht="13.5" thickTop="1" x14ac:dyDescent="0.2"/>
  </sheetData>
  <mergeCells count="33">
    <mergeCell ref="Y3:AC3"/>
    <mergeCell ref="E2:BL2"/>
    <mergeCell ref="BH3:BL3"/>
    <mergeCell ref="A25:A29"/>
    <mergeCell ref="B25:C28"/>
    <mergeCell ref="D25:D29"/>
    <mergeCell ref="A2:A6"/>
    <mergeCell ref="B2:C5"/>
    <mergeCell ref="D2:D6"/>
    <mergeCell ref="AI3:AM3"/>
    <mergeCell ref="AN3:AR3"/>
    <mergeCell ref="AS3:AW3"/>
    <mergeCell ref="AX3:BB3"/>
    <mergeCell ref="BC3:BG3"/>
    <mergeCell ref="J3:N3"/>
    <mergeCell ref="O3:S3"/>
    <mergeCell ref="T3:X3"/>
    <mergeCell ref="E3:I3"/>
    <mergeCell ref="AD3:AH3"/>
    <mergeCell ref="A1:BL1"/>
    <mergeCell ref="E25:BL25"/>
    <mergeCell ref="E26:I26"/>
    <mergeCell ref="J26:N26"/>
    <mergeCell ref="O26:S26"/>
    <mergeCell ref="T26:X26"/>
    <mergeCell ref="Y26:AC26"/>
    <mergeCell ref="AD26:AH26"/>
    <mergeCell ref="AI26:AM26"/>
    <mergeCell ref="AN26:AR26"/>
    <mergeCell ref="AS26:AW26"/>
    <mergeCell ref="AX26:BB26"/>
    <mergeCell ref="BC26:BG26"/>
    <mergeCell ref="BH26:BL26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NI TLAFs 2018-19</vt:lpstr>
      <vt:lpstr>Market Participant TLAFs</vt:lpstr>
      <vt:lpstr>Market Participant DLAFs</vt:lpstr>
      <vt:lpstr>Market Participant CLAFs</vt:lpstr>
      <vt:lpstr>'Market Participant TLAFs'!Print_Area</vt:lpstr>
      <vt:lpstr>'NI TLAFs 2018-19'!Print_Area</vt:lpstr>
    </vt:vector>
  </TitlesOfParts>
  <Company>soni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MMcClure</dc:creator>
  <cp:lastModifiedBy>McClure, Stephen</cp:lastModifiedBy>
  <cp:lastPrinted>2019-08-25T11:35:13Z</cp:lastPrinted>
  <dcterms:created xsi:type="dcterms:W3CDTF">2008-08-29T14:33:34Z</dcterms:created>
  <dcterms:modified xsi:type="dcterms:W3CDTF">2019-08-25T11:36:12Z</dcterms:modified>
</cp:coreProperties>
</file>